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defaultThemeVersion="124226"/>
  <mc:AlternateContent xmlns:mc="http://schemas.openxmlformats.org/markup-compatibility/2006">
    <mc:Choice Requires="x15">
      <x15ac:absPath xmlns:x15ac="http://schemas.microsoft.com/office/spreadsheetml/2010/11/ac" url="/Users/instuctional/Desktop/"/>
    </mc:Choice>
  </mc:AlternateContent>
  <xr:revisionPtr revIDLastSave="0" documentId="8_{ABCB889E-D51E-8545-8689-A817AB87397E}" xr6:coauthVersionLast="36" xr6:coauthVersionMax="36" xr10:uidLastSave="{00000000-0000-0000-0000-000000000000}"/>
  <bookViews>
    <workbookView xWindow="2340" yWindow="460" windowWidth="25080" windowHeight="15940" activeTab="7" xr2:uid="{00000000-000D-0000-FFFF-FFFF00000000}"/>
  </bookViews>
  <sheets>
    <sheet name="BCAT" sheetId="6" r:id="rId1"/>
    <sheet name="DMT Lab Workspace Detail" sheetId="11" r:id="rId2"/>
    <sheet name="BHES" sheetId="7" r:id="rId3"/>
    <sheet name="CA " sheetId="5" r:id="rId4"/>
    <sheet name="LA Jour" sheetId="8" r:id="rId5"/>
    <sheet name="SSH " sheetId="4" r:id="rId6"/>
    <sheet name="CTE" sheetId="9" r:id="rId7"/>
    <sheet name="Summary" sheetId="10" r:id="rId8"/>
  </sheets>
  <definedNames>
    <definedName name="_xlnm._FilterDatabase" localSheetId="0" hidden="1">BCAT!$A$2:$N$2</definedName>
    <definedName name="_xlnm._FilterDatabase" localSheetId="2" hidden="1">BHES!$A$2:$N$2</definedName>
    <definedName name="_xlnm._FilterDatabase" localSheetId="3" hidden="1">'CA '!$A$2:$N$34</definedName>
    <definedName name="_xlnm._FilterDatabase" localSheetId="6" hidden="1">CTE!$A$2:$N$2</definedName>
    <definedName name="_xlnm._FilterDatabase" localSheetId="4" hidden="1">'LA Jour'!$A$2:$N$2</definedName>
    <definedName name="_xlnm._FilterDatabase" localSheetId="5" hidden="1">'SSH '!$A$2:$N$2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0" l="1"/>
  <c r="I14" i="10"/>
  <c r="I13" i="10"/>
  <c r="I12" i="10"/>
  <c r="K89" i="7"/>
  <c r="K21" i="5"/>
  <c r="K20" i="5"/>
  <c r="L20" i="5" s="1"/>
  <c r="K19" i="5"/>
  <c r="L19" i="5" s="1"/>
  <c r="K8" i="5"/>
  <c r="L8" i="5" s="1"/>
  <c r="K15" i="5"/>
  <c r="K35" i="5"/>
  <c r="L35" i="5" s="1"/>
  <c r="M35" i="5" s="1"/>
  <c r="L89" i="7" l="1"/>
  <c r="M89" i="7" s="1"/>
  <c r="M8" i="5"/>
  <c r="M19" i="5"/>
  <c r="L21" i="5"/>
  <c r="M21" i="5" s="1"/>
  <c r="M20" i="5"/>
  <c r="L15" i="5"/>
  <c r="M15" i="5" s="1"/>
  <c r="I10" i="10"/>
  <c r="I11" i="10"/>
  <c r="I9" i="10"/>
  <c r="K22" i="11"/>
  <c r="L22" i="11" s="1"/>
  <c r="K21" i="11"/>
  <c r="L21" i="11" s="1"/>
  <c r="K20" i="11"/>
  <c r="L20" i="11" s="1"/>
  <c r="K19" i="11"/>
  <c r="L19" i="11" s="1"/>
  <c r="K18" i="11"/>
  <c r="L18" i="11" s="1"/>
  <c r="K17" i="11"/>
  <c r="L17" i="11" s="1"/>
  <c r="K16" i="11"/>
  <c r="L16" i="11" s="1"/>
  <c r="K15" i="11"/>
  <c r="L15" i="11" s="1"/>
  <c r="K14" i="11"/>
  <c r="L14" i="11" s="1"/>
  <c r="K13" i="11"/>
  <c r="L13" i="11" s="1"/>
  <c r="K12" i="11"/>
  <c r="L12" i="11" s="1"/>
  <c r="K11" i="11"/>
  <c r="L11" i="11" s="1"/>
  <c r="K10" i="11"/>
  <c r="L10" i="11" s="1"/>
  <c r="K9" i="11"/>
  <c r="L9" i="11" s="1"/>
  <c r="K8" i="11"/>
  <c r="L8" i="11" s="1"/>
  <c r="K7" i="11"/>
  <c r="L7" i="11" s="1"/>
  <c r="K6" i="11"/>
  <c r="L6" i="11" s="1"/>
  <c r="K5" i="11"/>
  <c r="L5" i="11" s="1"/>
  <c r="K4" i="11"/>
  <c r="L4" i="11" s="1"/>
  <c r="K3" i="11"/>
  <c r="L3" i="11" s="1"/>
  <c r="K24" i="11"/>
  <c r="K23" i="11"/>
  <c r="K3" i="8"/>
  <c r="M3" i="8"/>
  <c r="K4" i="8"/>
  <c r="M4" i="8"/>
  <c r="K5" i="8"/>
  <c r="L5" i="8"/>
  <c r="M5" i="8"/>
  <c r="K10" i="4"/>
  <c r="M10" i="4" s="1"/>
  <c r="K5" i="4"/>
  <c r="M5" i="4" s="1"/>
  <c r="H17" i="10"/>
  <c r="G17" i="10"/>
  <c r="E22" i="10"/>
  <c r="G27" i="10" s="1"/>
  <c r="K13" i="5"/>
  <c r="L4" i="5"/>
  <c r="M4" i="5" s="1"/>
  <c r="F17" i="10"/>
  <c r="K18" i="6"/>
  <c r="L24" i="6"/>
  <c r="K10" i="5"/>
  <c r="L10" i="5" s="1"/>
  <c r="M10" i="5" s="1"/>
  <c r="M3" i="11" l="1"/>
  <c r="M4" i="11"/>
  <c r="M5" i="11"/>
  <c r="M6" i="11"/>
  <c r="M7" i="11"/>
  <c r="M8" i="11"/>
  <c r="M9" i="11"/>
  <c r="M10" i="11"/>
  <c r="M11" i="11"/>
  <c r="M12" i="11"/>
  <c r="M13" i="11"/>
  <c r="M14" i="11"/>
  <c r="M15" i="11"/>
  <c r="M16" i="11"/>
  <c r="M17" i="11"/>
  <c r="M18" i="11"/>
  <c r="M19" i="11"/>
  <c r="M20" i="11"/>
  <c r="M21" i="11"/>
  <c r="M22" i="11"/>
  <c r="L23" i="11"/>
  <c r="M23" i="11" s="1"/>
  <c r="L24" i="11"/>
  <c r="M24" i="11" s="1"/>
  <c r="L13" i="5"/>
  <c r="M13" i="5" s="1"/>
  <c r="L18" i="6"/>
  <c r="M18" i="6" s="1"/>
  <c r="K23" i="7"/>
  <c r="K24" i="7"/>
  <c r="L24" i="7" s="1"/>
  <c r="K75" i="7"/>
  <c r="L75" i="7" s="1"/>
  <c r="M75" i="7" s="1"/>
  <c r="K74" i="7"/>
  <c r="L74" i="7" s="1"/>
  <c r="K73" i="7"/>
  <c r="L73" i="7" s="1"/>
  <c r="K72" i="7"/>
  <c r="K71" i="7"/>
  <c r="L71" i="7" s="1"/>
  <c r="M71" i="7" s="1"/>
  <c r="K28" i="7"/>
  <c r="K22" i="7"/>
  <c r="M22" i="7" s="1"/>
  <c r="K21" i="7"/>
  <c r="K20" i="7"/>
  <c r="L20" i="7" s="1"/>
  <c r="M20" i="7" s="1"/>
  <c r="K19" i="7"/>
  <c r="K18" i="7"/>
  <c r="K17" i="7"/>
  <c r="K16" i="7"/>
  <c r="L16" i="7" s="1"/>
  <c r="M16" i="7" s="1"/>
  <c r="K15" i="7"/>
  <c r="K14" i="7"/>
  <c r="K11" i="7"/>
  <c r="K10" i="7"/>
  <c r="K29" i="7"/>
  <c r="M29" i="7" s="1"/>
  <c r="K9" i="7"/>
  <c r="M9" i="7" s="1"/>
  <c r="M27" i="11" l="1"/>
  <c r="L11" i="7"/>
  <c r="M11" i="7" s="1"/>
  <c r="L14" i="7"/>
  <c r="M14" i="7" s="1"/>
  <c r="L15" i="7"/>
  <c r="M15" i="7" s="1"/>
  <c r="L18" i="7"/>
  <c r="M18" i="7" s="1"/>
  <c r="L19" i="7"/>
  <c r="M19" i="7" s="1"/>
  <c r="L28" i="7"/>
  <c r="M28" i="7" s="1"/>
  <c r="M74" i="7"/>
  <c r="M73" i="7"/>
  <c r="L17" i="7"/>
  <c r="M17" i="7" s="1"/>
  <c r="L21" i="7"/>
  <c r="M21" i="7" s="1"/>
  <c r="L72" i="7"/>
  <c r="M72" i="7" s="1"/>
  <c r="L23" i="7"/>
  <c r="M23" i="7" s="1"/>
  <c r="M24" i="7"/>
  <c r="L10" i="7"/>
  <c r="M10" i="7" s="1"/>
  <c r="K45" i="7" l="1"/>
  <c r="K38" i="6"/>
  <c r="M38" i="6" s="1"/>
  <c r="K36" i="6"/>
  <c r="L36" i="6" s="1"/>
  <c r="M36" i="6" s="1"/>
  <c r="K35" i="6"/>
  <c r="L35" i="6" s="1"/>
  <c r="M35" i="6" s="1"/>
  <c r="K34" i="6"/>
  <c r="M34" i="6" s="1"/>
  <c r="K33" i="6"/>
  <c r="M33" i="6" s="1"/>
  <c r="K32" i="6"/>
  <c r="M32" i="6" s="1"/>
  <c r="K31" i="6"/>
  <c r="M31" i="6" s="1"/>
  <c r="K30" i="6"/>
  <c r="M30" i="6" s="1"/>
  <c r="K29" i="6"/>
  <c r="L29" i="6" s="1"/>
  <c r="M29" i="6" s="1"/>
  <c r="K28" i="6"/>
  <c r="M28" i="6" s="1"/>
  <c r="K27" i="6"/>
  <c r="M27" i="6" s="1"/>
  <c r="K26" i="6"/>
  <c r="M26" i="6" s="1"/>
  <c r="K25" i="6"/>
  <c r="L25" i="6" s="1"/>
  <c r="K23" i="6"/>
  <c r="K22" i="6"/>
  <c r="L22" i="6" s="1"/>
  <c r="K21" i="6"/>
  <c r="K20" i="6"/>
  <c r="L20" i="6" l="1"/>
  <c r="M20" i="6" s="1"/>
  <c r="L21" i="6"/>
  <c r="M21" i="6" s="1"/>
  <c r="L23" i="6"/>
  <c r="M23" i="6" s="1"/>
  <c r="M24" i="6"/>
  <c r="L45" i="7"/>
  <c r="M45" i="7" s="1"/>
  <c r="M22" i="6"/>
  <c r="M25" i="6"/>
  <c r="K12" i="7" l="1"/>
  <c r="L12" i="7" s="1"/>
  <c r="K34" i="7"/>
  <c r="L34" i="7" l="1"/>
  <c r="M34" i="7" s="1"/>
  <c r="M12" i="7"/>
  <c r="K9" i="8" l="1"/>
  <c r="M9" i="8" s="1"/>
  <c r="K8" i="8"/>
  <c r="M8" i="8" s="1"/>
  <c r="K14" i="5"/>
  <c r="M14" i="5" s="1"/>
  <c r="K65" i="6"/>
  <c r="M65" i="6"/>
  <c r="K17" i="6"/>
  <c r="K16" i="6"/>
  <c r="K15" i="6"/>
  <c r="K20" i="9"/>
  <c r="L20" i="9"/>
  <c r="M20" i="9"/>
  <c r="K19" i="9"/>
  <c r="K18" i="9"/>
  <c r="L18" i="9" s="1"/>
  <c r="K17" i="9"/>
  <c r="L17" i="9"/>
  <c r="M17" i="9"/>
  <c r="K16" i="9"/>
  <c r="L16" i="9"/>
  <c r="M16" i="9"/>
  <c r="K15" i="9"/>
  <c r="K9" i="9"/>
  <c r="M9" i="9"/>
  <c r="K8" i="9"/>
  <c r="M8" i="9"/>
  <c r="K7" i="9"/>
  <c r="K6" i="9"/>
  <c r="K11" i="9"/>
  <c r="M11" i="9"/>
  <c r="K10" i="9"/>
  <c r="K4" i="9"/>
  <c r="L4" i="9"/>
  <c r="M4" i="9"/>
  <c r="K3" i="9"/>
  <c r="L3" i="9"/>
  <c r="L12" i="9"/>
  <c r="M13" i="8"/>
  <c r="D12" i="10" s="1"/>
  <c r="K7" i="8"/>
  <c r="M7" i="8" s="1"/>
  <c r="K6" i="8"/>
  <c r="L6" i="8" s="1"/>
  <c r="L17" i="6"/>
  <c r="M17" i="6"/>
  <c r="M18" i="9"/>
  <c r="M13" i="9"/>
  <c r="M5" i="9"/>
  <c r="M6" i="9"/>
  <c r="M12" i="9"/>
  <c r="M10" i="9"/>
  <c r="M7" i="9"/>
  <c r="L14" i="9"/>
  <c r="M14" i="9"/>
  <c r="L19" i="9"/>
  <c r="M19" i="9"/>
  <c r="K13" i="7"/>
  <c r="L13" i="7" s="1"/>
  <c r="M13" i="7" s="1"/>
  <c r="K35" i="7"/>
  <c r="K76" i="7"/>
  <c r="L76" i="7" s="1"/>
  <c r="M76" i="7" s="1"/>
  <c r="K33" i="7"/>
  <c r="K32" i="7"/>
  <c r="K31" i="7"/>
  <c r="K30" i="7"/>
  <c r="L30" i="7" s="1"/>
  <c r="K8" i="7"/>
  <c r="K7" i="7"/>
  <c r="K6" i="7"/>
  <c r="L6" i="7" s="1"/>
  <c r="K5" i="7"/>
  <c r="L5" i="7" s="1"/>
  <c r="M5" i="7" s="1"/>
  <c r="K4" i="7"/>
  <c r="K3" i="7"/>
  <c r="L3" i="7" s="1"/>
  <c r="K81" i="7"/>
  <c r="L81" i="7" s="1"/>
  <c r="M81" i="7" s="1"/>
  <c r="K80" i="7"/>
  <c r="L80" i="7" s="1"/>
  <c r="M80" i="7" s="1"/>
  <c r="K79" i="7"/>
  <c r="L79" i="7" s="1"/>
  <c r="M79" i="7" s="1"/>
  <c r="K78" i="7"/>
  <c r="K77" i="7"/>
  <c r="L77" i="7"/>
  <c r="M77" i="7" s="1"/>
  <c r="K62" i="7"/>
  <c r="L62" i="7" s="1"/>
  <c r="M62" i="7" s="1"/>
  <c r="K61" i="7"/>
  <c r="L61" i="7"/>
  <c r="M61" i="7" s="1"/>
  <c r="K60" i="7"/>
  <c r="L60" i="7" s="1"/>
  <c r="K44" i="7"/>
  <c r="L44" i="7" s="1"/>
  <c r="K59" i="7"/>
  <c r="K58" i="7"/>
  <c r="L58" i="7" s="1"/>
  <c r="M58" i="7" s="1"/>
  <c r="K57" i="7"/>
  <c r="L57" i="7" s="1"/>
  <c r="M57" i="7" s="1"/>
  <c r="K56" i="7"/>
  <c r="L56" i="7" s="1"/>
  <c r="K55" i="7"/>
  <c r="K54" i="7"/>
  <c r="L54" i="7" s="1"/>
  <c r="K43" i="7"/>
  <c r="L43" i="7"/>
  <c r="K53" i="7"/>
  <c r="L53" i="7" s="1"/>
  <c r="M53" i="7" s="1"/>
  <c r="K42" i="7"/>
  <c r="K41" i="7"/>
  <c r="L41" i="7"/>
  <c r="K52" i="7"/>
  <c r="L52" i="7" s="1"/>
  <c r="M52" i="7" s="1"/>
  <c r="K40" i="7"/>
  <c r="L40" i="7" s="1"/>
  <c r="M40" i="7" s="1"/>
  <c r="K51" i="7"/>
  <c r="M51" i="7" s="1"/>
  <c r="K50" i="7"/>
  <c r="L50" i="7"/>
  <c r="K49" i="7"/>
  <c r="M49" i="7" s="1"/>
  <c r="K39" i="7"/>
  <c r="M39" i="7" s="1"/>
  <c r="K48" i="7"/>
  <c r="M48" i="7" s="1"/>
  <c r="K38" i="7"/>
  <c r="K47" i="7"/>
  <c r="L47" i="7" s="1"/>
  <c r="M47" i="7" s="1"/>
  <c r="K37" i="7"/>
  <c r="M37" i="7" s="1"/>
  <c r="K46" i="7"/>
  <c r="K36" i="7"/>
  <c r="M36" i="7" s="1"/>
  <c r="K88" i="7"/>
  <c r="K70" i="7"/>
  <c r="L70" i="7"/>
  <c r="K69" i="7"/>
  <c r="K87" i="7"/>
  <c r="L87" i="7" s="1"/>
  <c r="M87" i="7" s="1"/>
  <c r="K86" i="7"/>
  <c r="L86" i="7" s="1"/>
  <c r="K85" i="7"/>
  <c r="L85" i="7" s="1"/>
  <c r="M85" i="7" s="1"/>
  <c r="K84" i="7"/>
  <c r="K83" i="7"/>
  <c r="L83" i="7" s="1"/>
  <c r="M83" i="7" s="1"/>
  <c r="K68" i="7"/>
  <c r="K82" i="7"/>
  <c r="M82" i="7" s="1"/>
  <c r="K67" i="7"/>
  <c r="K66" i="7"/>
  <c r="L66" i="7"/>
  <c r="K65" i="7"/>
  <c r="K64" i="7"/>
  <c r="L64" i="7"/>
  <c r="M64" i="7" s="1"/>
  <c r="K63" i="7"/>
  <c r="L63" i="7" s="1"/>
  <c r="M63" i="7" s="1"/>
  <c r="K14" i="6"/>
  <c r="M14" i="6"/>
  <c r="K13" i="6"/>
  <c r="K12" i="6"/>
  <c r="L12" i="6"/>
  <c r="K67" i="6"/>
  <c r="L67" i="6" s="1"/>
  <c r="M67" i="6"/>
  <c r="K11" i="6"/>
  <c r="L11" i="6"/>
  <c r="K10" i="6"/>
  <c r="L10" i="6" s="1"/>
  <c r="K9" i="6"/>
  <c r="L9" i="6"/>
  <c r="K8" i="6"/>
  <c r="K7" i="6"/>
  <c r="L7" i="6" s="1"/>
  <c r="M7" i="6"/>
  <c r="K6" i="6"/>
  <c r="L6" i="6"/>
  <c r="K5" i="6"/>
  <c r="L5" i="6"/>
  <c r="K4" i="6"/>
  <c r="K3" i="6"/>
  <c r="K64" i="6"/>
  <c r="L64" i="6"/>
  <c r="K63" i="6"/>
  <c r="L63" i="6"/>
  <c r="K62" i="6"/>
  <c r="L62" i="6"/>
  <c r="K75" i="6"/>
  <c r="L75" i="6"/>
  <c r="K74" i="6"/>
  <c r="L74" i="6"/>
  <c r="K73" i="6"/>
  <c r="L73" i="6"/>
  <c r="K72" i="6"/>
  <c r="L72" i="6"/>
  <c r="K71" i="6"/>
  <c r="L71" i="6"/>
  <c r="M71" i="6"/>
  <c r="K70" i="6"/>
  <c r="K69" i="6"/>
  <c r="L69" i="6"/>
  <c r="K68" i="6"/>
  <c r="L68" i="6"/>
  <c r="K61" i="6"/>
  <c r="L61" i="6"/>
  <c r="M61" i="6"/>
  <c r="K60" i="6"/>
  <c r="L60" i="6"/>
  <c r="K59" i="6"/>
  <c r="L59" i="6"/>
  <c r="K58" i="6"/>
  <c r="K57" i="6"/>
  <c r="L57" i="6"/>
  <c r="K56" i="6"/>
  <c r="K55" i="6"/>
  <c r="L55" i="6"/>
  <c r="K54" i="6"/>
  <c r="L54" i="6"/>
  <c r="M54" i="6"/>
  <c r="K53" i="6"/>
  <c r="K50" i="6"/>
  <c r="L50" i="6"/>
  <c r="K49" i="6"/>
  <c r="K48" i="6"/>
  <c r="M48" i="6"/>
  <c r="K52" i="6"/>
  <c r="K51" i="6"/>
  <c r="K47" i="6"/>
  <c r="K46" i="6"/>
  <c r="K45" i="6"/>
  <c r="M45" i="6"/>
  <c r="K44" i="6"/>
  <c r="K43" i="6"/>
  <c r="K42" i="6"/>
  <c r="K41" i="6"/>
  <c r="K40" i="6"/>
  <c r="K39" i="6"/>
  <c r="K19" i="6"/>
  <c r="M19" i="6" s="1"/>
  <c r="K66" i="6"/>
  <c r="K76" i="6"/>
  <c r="L76" i="6" s="1"/>
  <c r="M76" i="6"/>
  <c r="K34" i="5"/>
  <c r="L34" i="5" s="1"/>
  <c r="K33" i="5"/>
  <c r="L33" i="5" s="1"/>
  <c r="M33" i="5" s="1"/>
  <c r="K32" i="5"/>
  <c r="L32" i="5" s="1"/>
  <c r="M32" i="5" s="1"/>
  <c r="K31" i="5"/>
  <c r="L31" i="5" s="1"/>
  <c r="M31" i="5" s="1"/>
  <c r="K30" i="5"/>
  <c r="L30" i="5" s="1"/>
  <c r="K29" i="5"/>
  <c r="K28" i="5"/>
  <c r="L28" i="5" s="1"/>
  <c r="M28" i="5" s="1"/>
  <c r="K27" i="5"/>
  <c r="K26" i="5"/>
  <c r="K25" i="5"/>
  <c r="L25" i="5" s="1"/>
  <c r="M25" i="5" s="1"/>
  <c r="K24" i="5"/>
  <c r="L24" i="5" s="1"/>
  <c r="M24" i="5" s="1"/>
  <c r="K23" i="5"/>
  <c r="L23" i="5" s="1"/>
  <c r="M23" i="5" s="1"/>
  <c r="K22" i="5"/>
  <c r="L22" i="5" s="1"/>
  <c r="M22" i="5" s="1"/>
  <c r="K12" i="5"/>
  <c r="K11" i="5"/>
  <c r="L11" i="5" s="1"/>
  <c r="M11" i="5" s="1"/>
  <c r="K18" i="5"/>
  <c r="K43" i="5"/>
  <c r="M43" i="5" s="1"/>
  <c r="K42" i="5"/>
  <c r="K17" i="5"/>
  <c r="M17" i="5" s="1"/>
  <c r="K16" i="5"/>
  <c r="M16" i="5" s="1"/>
  <c r="K41" i="5"/>
  <c r="L41" i="5" s="1"/>
  <c r="M41" i="5" s="1"/>
  <c r="K40" i="5"/>
  <c r="K9" i="5"/>
  <c r="L9" i="5" s="1"/>
  <c r="M9" i="5" s="1"/>
  <c r="K39" i="5"/>
  <c r="L39" i="5" s="1"/>
  <c r="M39" i="5" s="1"/>
  <c r="K38" i="5"/>
  <c r="M38" i="5" s="1"/>
  <c r="K37" i="5"/>
  <c r="M37" i="5" s="1"/>
  <c r="K36" i="5"/>
  <c r="M36" i="5" s="1"/>
  <c r="K7" i="5"/>
  <c r="M7" i="5" s="1"/>
  <c r="K6" i="5"/>
  <c r="M6" i="5" s="1"/>
  <c r="K5" i="5"/>
  <c r="M46" i="7"/>
  <c r="M8" i="7"/>
  <c r="M4" i="7"/>
  <c r="L59" i="7"/>
  <c r="M59" i="7" s="1"/>
  <c r="M33" i="7"/>
  <c r="M32" i="7"/>
  <c r="L7" i="7"/>
  <c r="M7" i="7" s="1"/>
  <c r="L65" i="7"/>
  <c r="M65" i="7" s="1"/>
  <c r="M43" i="7"/>
  <c r="M38" i="7"/>
  <c r="M50" i="7"/>
  <c r="M41" i="7"/>
  <c r="L67" i="7"/>
  <c r="M67" i="7" s="1"/>
  <c r="L69" i="7"/>
  <c r="L4" i="6"/>
  <c r="M4" i="6"/>
  <c r="M10" i="6"/>
  <c r="M11" i="6"/>
  <c r="M6" i="6"/>
  <c r="M13" i="6"/>
  <c r="L52" i="6"/>
  <c r="M52" i="6"/>
  <c r="M75" i="6"/>
  <c r="M42" i="6"/>
  <c r="L53" i="6"/>
  <c r="M53" i="6"/>
  <c r="M58" i="6"/>
  <c r="M62" i="6"/>
  <c r="M60" i="6"/>
  <c r="M72" i="6"/>
  <c r="M44" i="6"/>
  <c r="M40" i="6"/>
  <c r="M41" i="6"/>
  <c r="M46" i="6"/>
  <c r="M56" i="6"/>
  <c r="M57" i="6"/>
  <c r="M68" i="6"/>
  <c r="M64" i="6"/>
  <c r="L51" i="6"/>
  <c r="M51" i="6"/>
  <c r="M50" i="6"/>
  <c r="L70" i="6"/>
  <c r="M70" i="6"/>
  <c r="M74" i="6"/>
  <c r="M49" i="6"/>
  <c r="M39" i="6"/>
  <c r="M43" i="6"/>
  <c r="M47" i="6"/>
  <c r="M55" i="6"/>
  <c r="M59" i="6"/>
  <c r="M69" i="6"/>
  <c r="M73" i="6"/>
  <c r="M63" i="6"/>
  <c r="M5" i="6"/>
  <c r="M9" i="6"/>
  <c r="M12" i="6"/>
  <c r="K19" i="4"/>
  <c r="K26" i="4"/>
  <c r="L26" i="4"/>
  <c r="K25" i="4"/>
  <c r="L25" i="4"/>
  <c r="K24" i="4"/>
  <c r="L24" i="4"/>
  <c r="K23" i="4"/>
  <c r="L23" i="4"/>
  <c r="K22" i="4"/>
  <c r="K3" i="4"/>
  <c r="M3" i="4" s="1"/>
  <c r="K12" i="4"/>
  <c r="K18" i="4"/>
  <c r="L18" i="4"/>
  <c r="K20" i="4"/>
  <c r="L20" i="4"/>
  <c r="L19" i="4"/>
  <c r="K4" i="4"/>
  <c r="M4" i="4" s="1"/>
  <c r="K8" i="4"/>
  <c r="M8" i="4" s="1"/>
  <c r="K9" i="4"/>
  <c r="M9" i="4" s="1"/>
  <c r="K11" i="4"/>
  <c r="L11" i="4" s="1"/>
  <c r="K7" i="4"/>
  <c r="M7" i="4" s="1"/>
  <c r="K17" i="4"/>
  <c r="M17" i="4" s="1"/>
  <c r="K16" i="4"/>
  <c r="M16" i="4" s="1"/>
  <c r="K6" i="4"/>
  <c r="M6" i="4" s="1"/>
  <c r="K15" i="4"/>
  <c r="K21" i="4"/>
  <c r="M21" i="4" s="1"/>
  <c r="K14" i="4"/>
  <c r="M14" i="4" s="1"/>
  <c r="K13" i="4"/>
  <c r="M23" i="4"/>
  <c r="M26" i="4"/>
  <c r="L12" i="4"/>
  <c r="M13" i="4"/>
  <c r="M25" i="4"/>
  <c r="M24" i="4"/>
  <c r="L15" i="4"/>
  <c r="M66" i="7" l="1"/>
  <c r="M24" i="9"/>
  <c r="D14" i="10" s="1"/>
  <c r="M15" i="4"/>
  <c r="M11" i="4"/>
  <c r="M20" i="4"/>
  <c r="M18" i="4"/>
  <c r="M12" i="4"/>
  <c r="L22" i="4"/>
  <c r="M22" i="4" s="1"/>
  <c r="M19" i="4"/>
  <c r="L66" i="6"/>
  <c r="M66" i="6" s="1"/>
  <c r="L3" i="6"/>
  <c r="M3" i="6" s="1"/>
  <c r="L8" i="6"/>
  <c r="M8" i="6" s="1"/>
  <c r="L15" i="9"/>
  <c r="M15" i="9"/>
  <c r="M23" i="9" s="1"/>
  <c r="C14" i="10" s="1"/>
  <c r="L15" i="6"/>
  <c r="M15" i="6" s="1"/>
  <c r="L16" i="6"/>
  <c r="M16" i="6" s="1"/>
  <c r="M34" i="5"/>
  <c r="L18" i="5"/>
  <c r="M18" i="5" s="1"/>
  <c r="L12" i="5"/>
  <c r="M12" i="5" s="1"/>
  <c r="L26" i="5"/>
  <c r="M26" i="5" s="1"/>
  <c r="L29" i="5"/>
  <c r="M29" i="5" s="1"/>
  <c r="L5" i="5"/>
  <c r="M5" i="5" s="1"/>
  <c r="L40" i="5"/>
  <c r="M40" i="5" s="1"/>
  <c r="L42" i="5"/>
  <c r="M42" i="5" s="1"/>
  <c r="L27" i="5"/>
  <c r="M27" i="5" s="1"/>
  <c r="M30" i="5"/>
  <c r="L55" i="7"/>
  <c r="M55" i="7" s="1"/>
  <c r="L68" i="7"/>
  <c r="M68" i="7" s="1"/>
  <c r="L88" i="7"/>
  <c r="M88" i="7" s="1"/>
  <c r="L78" i="7"/>
  <c r="M78" i="7" s="1"/>
  <c r="M3" i="7"/>
  <c r="L42" i="7"/>
  <c r="M42" i="7" s="1"/>
  <c r="L84" i="7"/>
  <c r="M84" i="7" s="1"/>
  <c r="M54" i="7"/>
  <c r="M6" i="7"/>
  <c r="M56" i="7"/>
  <c r="M44" i="7"/>
  <c r="M60" i="7"/>
  <c r="M86" i="7"/>
  <c r="M31" i="7"/>
  <c r="M30" i="7"/>
  <c r="L35" i="7"/>
  <c r="M35" i="7" s="1"/>
  <c r="M6" i="8"/>
  <c r="M12" i="8"/>
  <c r="C12" i="10" s="1"/>
  <c r="M92" i="7" l="1"/>
  <c r="M93" i="7"/>
  <c r="M46" i="5"/>
  <c r="M47" i="5"/>
  <c r="M79" i="6"/>
  <c r="M78" i="6"/>
  <c r="M29" i="4"/>
  <c r="M30" i="4"/>
  <c r="D11" i="10"/>
  <c r="C11" i="10"/>
  <c r="C13" i="10"/>
  <c r="D13" i="10"/>
  <c r="C10" i="10"/>
  <c r="D10" i="10"/>
  <c r="D9" i="10"/>
  <c r="C9" i="10"/>
  <c r="C17" i="10" l="1"/>
  <c r="D17" i="10"/>
</calcChain>
</file>

<file path=xl/sharedStrings.xml><?xml version="1.0" encoding="utf-8"?>
<sst xmlns="http://schemas.openxmlformats.org/spreadsheetml/2006/main" count="2067" uniqueCount="624">
  <si>
    <t>Division Name: Business, Computer Science and Applied Technologies Division</t>
  </si>
  <si>
    <t xml:space="preserve">
Department</t>
  </si>
  <si>
    <t>Priority: Critical, Needed, Desirable</t>
  </si>
  <si>
    <r>
      <t xml:space="preserve">Category:
</t>
    </r>
    <r>
      <rPr>
        <sz val="11"/>
        <rFont val="Calibri"/>
        <family val="2"/>
        <scheme val="minor"/>
      </rPr>
      <t>Equipment,
Facility, or
Other</t>
    </r>
  </si>
  <si>
    <t xml:space="preserve">Item                                                   (please remember, the subtotal value must be over $100) </t>
  </si>
  <si>
    <r>
      <t xml:space="preserve">Enter Justification                                                      </t>
    </r>
    <r>
      <rPr>
        <sz val="11"/>
        <color rgb="FF000000"/>
        <rFont val="Times New Roman"/>
        <family val="1"/>
      </rPr>
      <t xml:space="preserve">                               (Why this purchase? How does this help with instructions and student/CTE program success/Core competencies/</t>
    </r>
    <r>
      <rPr>
        <sz val="11"/>
        <color rgb="FF323232"/>
        <rFont val="Times New Roman"/>
        <family val="1"/>
      </rPr>
      <t>Career Exploration and Development / Professional Development/ Skill Development /Skill and Program Integration /Implement Achievement Programs/Develop and Implement Evaluations)</t>
    </r>
  </si>
  <si>
    <t>Infra-structure needed? Yes/No</t>
  </si>
  <si>
    <t xml:space="preserve">New Item or Replacement N/Rp </t>
  </si>
  <si>
    <t>Per Item Cost</t>
  </si>
  <si>
    <t>Quantity</t>
  </si>
  <si>
    <t>Shipping Charge (Approx  amount)</t>
  </si>
  <si>
    <t>Subtotal</t>
  </si>
  <si>
    <t>Tax
9.00%</t>
  </si>
  <si>
    <t>Total Cost</t>
  </si>
  <si>
    <t>Your suggesstion on Funding Source (Lottery, Instructional, SWP, Perkins) OR Any notes</t>
  </si>
  <si>
    <t>Auto Tech</t>
  </si>
  <si>
    <t>Critical</t>
  </si>
  <si>
    <t>Equipment</t>
  </si>
  <si>
    <t>Brake pressure bleeder</t>
  </si>
  <si>
    <t>Replacement pressure bleeders for old, failed equipment</t>
  </si>
  <si>
    <t>No</t>
  </si>
  <si>
    <t>Rp</t>
  </si>
  <si>
    <t>Wall-mounted coil spring compresor</t>
  </si>
  <si>
    <t>Replacement spring compressor to replace unsafe spring compressor</t>
  </si>
  <si>
    <t>Battery Testers</t>
  </si>
  <si>
    <t>More tester needed to accommodate the number of students and apprentices enrolled</t>
  </si>
  <si>
    <t xml:space="preserve">N </t>
  </si>
  <si>
    <t>Low-amp current probes</t>
  </si>
  <si>
    <t>New faculty wants to improve teaching in multiple classes by allowing each student to gain experience testing components with current probes</t>
  </si>
  <si>
    <t>N</t>
  </si>
  <si>
    <t>Electronic dial bore gauge</t>
  </si>
  <si>
    <t>This gauge communicates with software so that students can keep track of their measuring of cylinder diameters.  Cylinder measuring is also a SLO for class</t>
  </si>
  <si>
    <t>Hybrid powertrain cutaway</t>
  </si>
  <si>
    <t>Enhance instruction of EV and hybrid vehicle classes</t>
  </si>
  <si>
    <t>Round 4 - SWP AA214454</t>
  </si>
  <si>
    <t>Engine Build Log Book Plus software</t>
  </si>
  <si>
    <t>Updated program for better record-keeping for student projects</t>
  </si>
  <si>
    <t>Cam Analyzer Plus software</t>
  </si>
  <si>
    <t>Updated program to be used with modern camshaft analysis.  This software can be shared between Auto 64 and Auto64HP</t>
  </si>
  <si>
    <t>Hot water pressure washer</t>
  </si>
  <si>
    <t>Replace broken equipment used to clean the under-side of a vehicle to find the source of oil leaks</t>
  </si>
  <si>
    <t>Yes</t>
  </si>
  <si>
    <t>Facility</t>
  </si>
  <si>
    <t>CNG filling station installation</t>
  </si>
  <si>
    <t>We purchased the appliance, just need the installation logistics figured out.  This will be used in our new class on gaseous fuels</t>
  </si>
  <si>
    <t>Personnel</t>
  </si>
  <si>
    <t>TEAs for when classes are back on campus</t>
  </si>
  <si>
    <t>Support for evening and afternoon classes, with the overall goal of reducing our equity gap even further</t>
  </si>
  <si>
    <t>Peer tutors for on-campus help</t>
  </si>
  <si>
    <t>Support for Auto 60, basis electricity, since we are now offering five section each year.  This is up from three sections each year</t>
  </si>
  <si>
    <t>Floor repair at entrance to shop and classroo E12F</t>
  </si>
  <si>
    <t>Soon after our building renovation in 2009/2010, the floor coating began to flake and take in water under the doors.  This has gotten worse every year and is time to fix it.</t>
  </si>
  <si>
    <t>38" curved monitors</t>
  </si>
  <si>
    <t>Large monitors for instructors who teach on campus via Zoom.  We learned of the value after teaching online during fall 2020.  This will allow instructors to be able to view the class, a shared document, and an additional desktop.  These can also be used by the department once students are allowed back on campus</t>
  </si>
  <si>
    <t>Cleaning solvent tanks</t>
  </si>
  <si>
    <t>Cleaning tanks to replace broken equipment.  These will continue to be water based and non-toxic</t>
  </si>
  <si>
    <t>Basic Electrical Trainers for several classes</t>
  </si>
  <si>
    <t>1. All groups
2. No, small contribution to reducing the equity gap
3. New tools and equipment allow students to get more experience with tools and equipment needed for entry-level jobs</t>
  </si>
  <si>
    <t>Perkins 20/21 - AA214441</t>
  </si>
  <si>
    <t>CIS</t>
  </si>
  <si>
    <t xml:space="preserve">Other </t>
  </si>
  <si>
    <t xml:space="preserve">Faculty effort to support De Anza College </t>
  </si>
  <si>
    <t>For the last 3 years De Anza CIS department has hosted De Anza College cybercamps in support of K9-K12 high school students.  In addition to High School students we may be expanding cybercamp to include Community College students.</t>
  </si>
  <si>
    <t>YES, clasroom needed</t>
  </si>
  <si>
    <t>Ongoing</t>
  </si>
  <si>
    <t>SWP/Perkins</t>
  </si>
  <si>
    <t>DMT</t>
  </si>
  <si>
    <t>TRAK K3 CNC KNEE MILL</t>
  </si>
  <si>
    <t>CTE program success/Career Exploration and Development /  Skill Development /Skill and Program Integration. Will allow students to access advanced technology in beginning courses, increasing success rates</t>
  </si>
  <si>
    <t>Perkins / SWP</t>
  </si>
  <si>
    <t>14" Engine Lathes</t>
  </si>
  <si>
    <t>CTE program success /  Skill Development / Upgrade equipment (40 years old) in beginning courses, increasing success rates and foundational skills</t>
  </si>
  <si>
    <t>SWP</t>
  </si>
  <si>
    <t>Selective Laser Sintering 3D printer  Preferred make/model:  Formlabs Fuse-1 Pinter. (Nylon capable)</t>
  </si>
  <si>
    <t>Skill and Program Integration of new advanced manufacturing/additive manufacturing equipment for CTE success, career exploration and student employment.</t>
  </si>
  <si>
    <r>
      <rPr>
        <b/>
        <sz val="11"/>
        <color theme="1"/>
        <rFont val="Calibri"/>
        <family val="2"/>
      </rPr>
      <t>Desktop metal 3D printer</t>
    </r>
    <r>
      <rPr>
        <sz val="11"/>
        <color theme="1"/>
        <rFont val="Calibri"/>
        <family val="2"/>
      </rPr>
      <t>.  Note: specific make/model required: Markforged Metal-X or equiv</t>
    </r>
  </si>
  <si>
    <t>Y</t>
  </si>
  <si>
    <t>Other</t>
  </si>
  <si>
    <t>&lt;&lt; Various &gt;&gt;  See worksheet tab "Lab workspace detail"</t>
  </si>
  <si>
    <t>See "Lab workspace detail" tab</t>
  </si>
  <si>
    <t>Vacuum - Sinterit / SLS vacuum system</t>
  </si>
  <si>
    <t>Professional Skill Development/ Student Skill Development /  CTE success - Implement safety program and  evaluations in material handling</t>
  </si>
  <si>
    <t>Develop and offer new AM courses,  cell robotics, Quality Assurance courses/consultant</t>
  </si>
  <si>
    <t>Skill and Program Integration /Implement Achievement Programs/Develop and Implement Evaluations to increas core compatencies for overall student and CTE success</t>
  </si>
  <si>
    <t>Instructional in class assistance  CNC / CAD/ Additive Manufacturing</t>
  </si>
  <si>
    <t>Increase core compatencies and increase skill development resulting in student success.</t>
  </si>
  <si>
    <t>Professional Development / Conferences</t>
  </si>
  <si>
    <t>Professional develoment, Implement achievement Programs/Develop and Implement Evaluations</t>
  </si>
  <si>
    <t>Stratysys J55 AM 3D Printer</t>
  </si>
  <si>
    <t>Spashtop annual update</t>
  </si>
  <si>
    <t>Software - CTE program success/Increase core competencies/ExpandCareer Exploration and Development/Increase student success rates</t>
  </si>
  <si>
    <t>Annual</t>
  </si>
  <si>
    <t>Lottery</t>
  </si>
  <si>
    <t>Mastercam annual update</t>
  </si>
  <si>
    <t xml:space="preserve">NIMS National Certification annual </t>
  </si>
  <si>
    <t>Vericut Simulation annual update</t>
  </si>
  <si>
    <t>SolidWorks CAD annual update</t>
  </si>
  <si>
    <t>NX (both CAD and CAM)  annual update</t>
  </si>
  <si>
    <t>Student Class Materials (Aluminum, Steel,Hardware, End Mills, Inserts)</t>
  </si>
  <si>
    <t>Student Materials- CTE program success/Increase core competencies/ExpandCareer Exploration and Development/Increase student success rates and develope student evaluations.</t>
  </si>
  <si>
    <t>Create State of the Art 3D Printing / Additive Manufacturing Lab in existing E35. Create Computer / Lecture Lab in existing E34 and E36. Details ready for review</t>
  </si>
  <si>
    <t>Skill and Program Integration of new advanced manufacturing/additive manufacturing lab for CTE success, career exploration, skill develpoment and student employment.</t>
  </si>
  <si>
    <t>$650,000 to SWP V and $200,000 to SWP VI</t>
  </si>
  <si>
    <t>Factiry Wiz (DNC monitoring - CNC classes)</t>
  </si>
  <si>
    <t>BCAT/CIS</t>
  </si>
  <si>
    <t xml:space="preserve">Critical </t>
  </si>
  <si>
    <t xml:space="preserve">Continue offering CodeLab online tutorial free to all our programming students. </t>
  </si>
  <si>
    <t>Students need practice with basic syntax and working with constructs. This gives the practice with immediate feedback. This acknowledges equity since this tutorial plus the textbook slides provides enough resources for student succeed even if they are unable able to purchase the text.</t>
  </si>
  <si>
    <t>Software</t>
  </si>
  <si>
    <t>zyBooks provided for each beginning programming student to ensure equity</t>
  </si>
  <si>
    <t xml:space="preserve">ZyBooks is an engaging interactive resource for students wheih would supplant the current text. However, it is an inaffective tool unless every student can afford it. </t>
  </si>
  <si>
    <t>Peer tutoring in the lab or online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</si>
  <si>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</si>
  <si>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</si>
  <si>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Google employees have given special lectures to the CIS students. Google has also graciously made tours of Google Mountain View available. Thus far, we have had two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Several Google employees shared that they were not hired on their first try. So perseverance is a must. We hope to have some similar events involving Facebook in the near future.</t>
  </si>
  <si>
    <t>N/A</t>
  </si>
  <si>
    <t>MacInCloud http://www.macincloud.com/</t>
  </si>
  <si>
    <t>Courses such as iOS development and Cloud Security require students to have specific hardware and/or software to be able to continue their work on a 24/7 basis. For iOS it is necessary for students to have access to Mac computer with xCode. Since many have Mac laptops the issue is to provide the same experience to those who do not own their own Mac. This is very much an equity issue. Purchasing and maintaining Macs to loan to students is one possibility but a simpler solution would be Mac in Cloud (http://www.macincloud.com/).</t>
  </si>
  <si>
    <t>Amazon Web Services</t>
  </si>
  <si>
    <t>For Cloud Security, Amazon Web Services will be needed. ASW can also be used for web development and other CIS classes.</t>
  </si>
  <si>
    <t>Departmental Accounts</t>
  </si>
  <si>
    <t>Chegg and other such accounts so that the instructor can see what assistance students are getting online. When we realize that our students are subscribing to tutoring sites we need a departmental
subscription in order to "see" what are students are seeing. This would be in instructors' efforts to
curb cheating by copying solutions posted online.</t>
  </si>
  <si>
    <t>Teaching Assistants</t>
  </si>
  <si>
    <t xml:space="preserve">CIS volunteer assistants are to get certificates acnowledging help assisting their peers and a special event to celebrate.  </t>
  </si>
  <si>
    <t>Cyber Security Summer Camp</t>
  </si>
  <si>
    <t>Special outreach to students who may be interesting in later pursuing Cyber Security classes or other computer science classes at De Anza.</t>
  </si>
  <si>
    <t>Conference Funds</t>
  </si>
  <si>
    <t>Such areas as Cloud computing, Data Science, and Cybersecurity are constantly changing and conferenc attendance is the best way for faculty to keep up to speed in these areas.</t>
  </si>
  <si>
    <t>VMWare software license - 3 years (https://vmapss.onthehub.com/WebStore/OfferingsOfMajorVersionList.aspx?pmv=0c8ae1ac-7cfe-e011-8e6c-f04da23e67f6&amp;)</t>
  </si>
  <si>
    <t>VMWare is used in conjucntion with software for security courses and web development courses.</t>
  </si>
  <si>
    <t>Offer one cutting edge, never offered before class</t>
  </si>
  <si>
    <t>Need to support possibly low enrolled class to initiate new program and/or support Google IT certificate</t>
  </si>
  <si>
    <t>Critical F2F</t>
  </si>
  <si>
    <t>Facilities</t>
  </si>
  <si>
    <t>A second overhead projector/monitor</t>
  </si>
  <si>
    <t>The code would be shown on one screen and this second device would allow students to connect at a distance or allow teachers to project textbook or other resources</t>
  </si>
  <si>
    <t>Smart boards for the classrooms</t>
  </si>
  <si>
    <t>The would give instructors the ability to capture what is written during clas and quickly post to Canvas</t>
  </si>
  <si>
    <t xml:space="preserve">Portable white board </t>
  </si>
  <si>
    <t>To be placed and kept in AT203F for faculty to use when holding office hours in the room.  (https://www.amazon.com/dp/B07WQZM17J/ref=sspa_dk_detail_2?psc=1&amp;pd_rd_i=B07WQZM17J&amp;pd_rd_w=tK9bT&amp;pf_rd_p=45a72588-80f7-4414-9851-786f6c16d42b&amp;pd_rd_wg=SFVbR&amp;pf_rd_r=NW9SS11YMHF67JRFDJD1&amp;pd_rd_r=1a987233-5f92-4c4f-baf1-b8bbd326b154&amp;spLa=ZW5jcnlwdGVkUXVhbGlmaWVyPUFGSFRUN0pQMEtRU1EmZW5jcnlwdGVkSWQ9QTA3NjYxODgyUkhFSFpVSUlCNUQ5JmVuY3J5cHRlZEFkSWQ9QTA4MzczNTMxVzg2QUlEUUdFODBEJndpZGdldE5hbWU9c3BfZGV0YWlsJmFjdGlvbj1jbGlja1JlZGlyZWN0JmRvTm90TG9nQ2xpY2s9dHJ1ZQ==)</t>
  </si>
  <si>
    <t>Electrical outlets in classrooms for student laptops. Estimate is per classroom.</t>
  </si>
  <si>
    <t>In  parts of AT203 such as by the window there are no outlets even though this is an ideal place for students to use their laptops. In classrooms and around other parts of the lab students unplug the computer/monitor in order to plug in to charge their computer.</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</si>
  <si>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</si>
  <si>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t>
  </si>
  <si>
    <t>Other Outreach offorts</t>
  </si>
  <si>
    <t>Fliers/cards to advertise programs offered</t>
  </si>
  <si>
    <t>Hardware upgrade of existing Macs in the lab</t>
  </si>
  <si>
    <t>Present computers are slow</t>
  </si>
  <si>
    <t>Faculty to operate a CIS testing center at $75/hour stipend</t>
  </si>
  <si>
    <t>With our increase of online classes coupled with the launch of Finish Faster website, faculty are now bisieged by students to offer an alternative to on-site testing for midterms and/or final. In the interim before the College provides such service we would like to offer this service strictly to online students. Such a service would be open to all computer science students in the current testing consortium. Estimated time would be three hours per week for approximately 5 weeks during the quarter. We would request to use AT 203D.</t>
  </si>
  <si>
    <t>Need Prior Approvals</t>
  </si>
  <si>
    <t>A Mac classroom equipped with a Mac computer for each student to use (evening would work)</t>
  </si>
  <si>
    <t>This would be primarily for classes in Swift programming classes and iOS Development classes.</t>
  </si>
  <si>
    <t>Upgrade of LanSchool</t>
  </si>
  <si>
    <t>Allows students to share their work. Increases student engagement. Browsers may be locked down.  Waiting to learn about refresh of lab &amp; classrooms</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</si>
  <si>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</si>
  <si>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t>
  </si>
  <si>
    <t>Needed</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</si>
  <si>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</si>
  <si>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</si>
  <si>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Faculty</t>
  </si>
  <si>
    <t>One CIS Faculty full-time hire</t>
  </si>
  <si>
    <t>As CIS Department expands Python, Data Science program, and Cybersecurity, another faculty member with expertise in one or more of these areas will be needed.</t>
  </si>
  <si>
    <t>TechSmith - SnagIt</t>
  </si>
  <si>
    <t>Works with Camtasia.</t>
  </si>
  <si>
    <t>Business</t>
  </si>
  <si>
    <t>Two part-time student tutors to support students taking Business classes at De Anza College during the Fall, Winter, and Spring quarters of academic year 2021-2022.  Tutors will be supervised by Christian Lustre of the General Subjects Tutoring department within the Student Success Center.  Each tutor will only get paid for work done with students.  We estimate we can generate student demand of 14 hours of tutoring per week for 11 weeks during the Spring quarter.</t>
  </si>
  <si>
    <t>We are experiencing a heart-breaking decline in success rates for students of color in our Business classes during the covid-19 shutdown.  We believe hiring two part-time student tutors, to be supervised by Christian Lustre of General Subjects Tutoring, could help us achieve more equitable outcomes in terms of student engagement and success.  Two part-time tutors earning $16/hour working 7 hours per week (each) for 11 weeks will cost an estimated $2,460 per quarter before payroll taxes.  Times three quarters would be $7,380.</t>
  </si>
  <si>
    <t>REST</t>
  </si>
  <si>
    <r>
      <t xml:space="preserve">Faculty effort to create 4 course templates to be used my Real Estate faculty.  Will support faculty teaching 4 REST courses that include Rockwell interactive learning </t>
    </r>
    <r>
      <rPr>
        <u/>
        <sz val="11"/>
        <color rgb="FF000000"/>
        <rFont val="Calibri"/>
        <family val="2"/>
        <scheme val="minor"/>
      </rPr>
      <t>integrated</t>
    </r>
    <r>
      <rPr>
        <sz val="11"/>
        <color rgb="FF000000"/>
        <rFont val="Calibri"/>
        <family val="2"/>
        <scheme val="minor"/>
      </rPr>
      <t xml:space="preserve"> within Canvas. </t>
    </r>
  </si>
  <si>
    <t xml:space="preserve">Department has gone 100% online and no turning back. REST instructors need Canvas integrated templates to build out consistant  high quality online courses with Publisher content fully integrated with Canvas interface. This approach will increase student success, enrollments and De Anza leadership role in CTE Real Estate training. Integration will lead to higher course success rates and  consistency in student experience towards attaining their Real Estate license. </t>
  </si>
  <si>
    <t>NO</t>
  </si>
  <si>
    <t>New</t>
  </si>
  <si>
    <t>Desirable</t>
  </si>
  <si>
    <t>New building for program expansion</t>
  </si>
  <si>
    <t>Allow for our expansion into emerging technologies lie electric vehicles, alternative fuels, advanced driver assistance systems, and shop space for our high school dual enrollment students</t>
  </si>
  <si>
    <t>Two more smart classrooms between the hours of 6:00 - 8:00 pm; one more classroom during the daytime (9:30 - 5:20 pm).</t>
  </si>
  <si>
    <t>Students are generally making the chooice not to register for 8:00 - 9:50 pm classes since students depend on public transportation. Many students have concerns about their safety during the 10:00 pm hour.</t>
  </si>
  <si>
    <t>Re-design for AT 205 (This could be accomplished by smaller desks and/or chairs with smaller footptint)</t>
  </si>
  <si>
    <t>AT 205 aisles are so narrow that one cannot walk up and down the rows to assist students without tripping on chair legs.</t>
  </si>
  <si>
    <t>A second overhead projector</t>
  </si>
  <si>
    <t>The code would be shown on one screen and the textbook or other resource on the second screen.</t>
  </si>
  <si>
    <t>ETS</t>
  </si>
  <si>
    <t xml:space="preserve">Computer in AT 203F cloned as computers in lab </t>
  </si>
  <si>
    <t>Computer in AT 203F cloned as computers in lab. With the growth in the number of students our lab is often noisy and crowded. instructors were assisting students in AT 203B but this needs to be reserved as a preparation area for adjunct faculty. The solution is using CIS 203F for instructors to hold sessions with individual or small groups of students. This necessitates the need for computer in there. This speaks to equity as well since it is the at-risk students who are the least likely to have their own laptop to use during conference with instructor.</t>
  </si>
  <si>
    <t>PolyCom phone to allow dial-in access to the meetings in AT 203F.</t>
  </si>
  <si>
    <t> PolyCom phone to allow dial-in access to the meetings in AT 203F. There is only a 30 minute period during the day when no faculty are teaching. Due to the three CIS clubs with meetings on Fridays, faculty are busy attending these meeting as advisers. PolyCom Phone would facilitate some faculty being able to join meeting from off campus allowing more creative scheduling of department meetings times.</t>
  </si>
  <si>
    <t>Each Full-time CIS Faculty member's office desktop computer needs parallel software to software on computers in AT 203 and in the classrooms. Office computers need direct access to AT 203 server.</t>
  </si>
  <si>
    <t>There is little time before or after the class to prepare for the lecture or to post code created live during the class.  </t>
  </si>
  <si>
    <t xml:space="preserve">Each FT CIS Faculty member needs a laptop in addition to a desktop. The laptop needs software in parallel to software used by students in lab and classrooms </t>
  </si>
  <si>
    <t>Instructors need to assist students in the lab, in AT 203F, and, in addition, with all assignments - Department General Information saved successfully. 3/28/2019 Program Review v5.7.883 https://deanza.tracdat.com/tracdat/faces/assessment/assessment_unit/generalInformation.xhtml 10/13 being submitted online (rather than students printing and submitting hard-copy) the time it takes to correct programming labs has more than doubled. This means correcting anywhere and everywhere one has the opportunity. On the other hand choosing a laptop over a desktop is not ergonomically a good idea since faculty are spending more time than ever in front of computers correcting work.</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</si>
  <si>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</si>
  <si>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</si>
  <si>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Purchase Ebook &amp; interactive License bundle for students</t>
  </si>
  <si>
    <t xml:space="preserve">Grow program by providing free Rockwell publisher licenses to students entering into REST program core class. Will motivate students to complete additional courses to obtain their Real Estate License. With unemployment resulting from COVID, this purchase will help many students get started on the real estate path. </t>
  </si>
  <si>
    <t>Lottery/SWP/Perkins</t>
  </si>
  <si>
    <t>Request Total :</t>
  </si>
  <si>
    <t>Critical Items Total</t>
  </si>
  <si>
    <t xml:space="preserve">Division Name: </t>
  </si>
  <si>
    <r>
      <t xml:space="preserve">Category:
</t>
    </r>
    <r>
      <rPr>
        <sz val="12"/>
        <rFont val="Calibri"/>
        <family val="2"/>
        <scheme val="minor"/>
      </rPr>
      <t>Equipment,
Facility, or
Other</t>
    </r>
  </si>
  <si>
    <r>
      <t xml:space="preserve">Item  </t>
    </r>
    <r>
      <rPr>
        <sz val="12"/>
        <color indexed="8"/>
        <rFont val="Calibri"/>
        <family val="2"/>
        <scheme val="minor"/>
      </rPr>
      <t xml:space="preserve">                                                 (please remember, the subtotal value must be over $100) </t>
    </r>
  </si>
  <si>
    <r>
      <rPr>
        <b/>
        <sz val="12"/>
        <color rgb="FF000000"/>
        <rFont val="Times New Roman"/>
        <family val="1"/>
      </rPr>
      <t>Enter Justification</t>
    </r>
    <r>
      <rPr>
        <b/>
        <sz val="10"/>
        <color rgb="FF000000"/>
        <rFont val="Times New Roman"/>
        <family val="1"/>
      </rPr>
      <t xml:space="preserve">                                                      </t>
    </r>
    <r>
      <rPr>
        <sz val="10"/>
        <color rgb="FF000000"/>
        <rFont val="Times New Roman"/>
        <family val="1"/>
      </rPr>
      <t xml:space="preserve">                               (Why this purchase? How does this help with instructions and student/CTE program success/Core competencies/</t>
    </r>
    <r>
      <rPr>
        <sz val="10"/>
        <color rgb="FF323232"/>
        <rFont val="Times New Roman"/>
        <family val="1"/>
      </rPr>
      <t>Career Exploration and Development / Professional Development/ Skill Development /Skill and Program Integration /Implement Achievement Programs/Develop and Implement Evaluations)</t>
    </r>
  </si>
  <si>
    <t>Welded Steel Workbench - 60 x 30"</t>
  </si>
  <si>
    <t>Workspace equipment required for planned lab expansion, Spring/Summer/Fall 2021</t>
  </si>
  <si>
    <t>Welded Steel Workbench - 72 x 30"</t>
  </si>
  <si>
    <t>Welded Steel Workbench - 72 x 36"</t>
  </si>
  <si>
    <t>Work Table 30 x 24" with Casters - Stainless Steel</t>
  </si>
  <si>
    <t>Work Table 48 x 30" with Casters - Stainless Steel</t>
  </si>
  <si>
    <t>Pedestal Workbench, 60 x 30", 4 drawer / 1 cabinet, Steel top</t>
  </si>
  <si>
    <t>Chrome Wire Shelving, 48 x 18 x 72"  (L x W x H) - starter unit</t>
  </si>
  <si>
    <t>Chrome Wire Shelving, 48 x 18 x 72"  (L x W x H) - Add-on unit</t>
  </si>
  <si>
    <t>Chrome Wire Shelving Unit - 72 x 24 x 72" (L x W x H) - starter unit</t>
  </si>
  <si>
    <t>Rigid/Swivel Casters for 24" Wire Shelving - Set of 4</t>
  </si>
  <si>
    <t>Utility cart, 40 x 18 x 33"  (L x W x H)</t>
  </si>
  <si>
    <t>Gas Cylinder Locker - 20 Cylinder Capacity</t>
  </si>
  <si>
    <t>Flammable Storage Cabinet - 45 Gallon, Yellow</t>
  </si>
  <si>
    <t>Poly Corrosive Cabinet - 4 Gallon</t>
  </si>
  <si>
    <t>Slop Sink</t>
  </si>
  <si>
    <t>Compressor + Air Dryer (package)</t>
  </si>
  <si>
    <t>Eye Wash Station</t>
  </si>
  <si>
    <t>Outdoor shed for Compressor and gas bottles</t>
  </si>
  <si>
    <r>
      <t xml:space="preserve">Item  </t>
    </r>
    <r>
      <rPr>
        <sz val="11"/>
        <color indexed="8"/>
        <rFont val="Calibri"/>
        <family val="2"/>
        <scheme val="minor"/>
      </rPr>
      <t xml:space="preserve">                                                                  (please remember, the subtotal value must be over $100) </t>
    </r>
  </si>
  <si>
    <t>ERM&amp;P2 Program</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</si>
  <si>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</si>
  <si>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Support student learning/skill development</t>
  </si>
  <si>
    <t>Other (Software)</t>
  </si>
  <si>
    <t>Software: dealing with Enviro managemt/ Enviro compliance; environmental impact assessment, enviro Site Assessment and Sustainable /Eco design.</t>
  </si>
  <si>
    <t>Basic educational materials: videos, training aids, reference/technical books, etc</t>
  </si>
  <si>
    <t>Other (Supplies)</t>
  </si>
  <si>
    <t>Misc Lab &amp; Field Supplies &amp; Safety Equipment (gloves, boots, buckets, eyewear, etc)</t>
  </si>
  <si>
    <t>Storage units for safe and secure storage of purchased equipment and supplies.</t>
  </si>
  <si>
    <t>Safe and secure storage of equipment &amp; supplies</t>
  </si>
  <si>
    <t>Other (Prof Dev)</t>
  </si>
  <si>
    <t>Professional Development (training &amp; conferences)</t>
  </si>
  <si>
    <t>Professional Development</t>
  </si>
  <si>
    <t>ES/ESCI- EMBS program</t>
  </si>
  <si>
    <t>other</t>
  </si>
  <si>
    <t>software licenses</t>
  </si>
  <si>
    <t>needed by EMBS</t>
  </si>
  <si>
    <t>n/a</t>
  </si>
  <si>
    <t>Trend (Jace8000) TL1 w/Novar Drivers (Open Licensing) to replace existing Novar Lingo Executive Controllers</t>
  </si>
  <si>
    <t>Improve Student Success Rates; Meet CCCCO CTE  Key Performance Indicators</t>
  </si>
  <si>
    <t>ES/ESCI- EMBS Program</t>
  </si>
  <si>
    <t>Tridium Jace/8000 (open licensing) with Modbus/TCP Gateway Driver and 10 Niagara Network Connections (S-N4-10-3YR) for student controls programming</t>
  </si>
  <si>
    <t>Improve Student Success Rates; Meet CCCCO CTE Key Performance Indicators</t>
  </si>
  <si>
    <t>PC with 3 year protection plan for student developed Kirsch Center supervisory graphics and energy analysis</t>
  </si>
  <si>
    <t>Niagara 4 Supervisor Database driver</t>
  </si>
  <si>
    <t>Trend TL1 Sequence Programming by ETS or Contractor</t>
  </si>
  <si>
    <t>ETS Access to Database instance on campus server for energy analysis</t>
  </si>
  <si>
    <t>Programming Initial Jace/8000 Facilities Graphical User Interface by Contractor</t>
  </si>
  <si>
    <t>Labor for Kirsch Electrical Obvius Energy Data Acquisition Device Install &amp; Modbus Wiring to existing electrical meters</t>
  </si>
  <si>
    <t>Student/Faculty Consulting Time with TL1 Installation/Programming Contractor</t>
  </si>
  <si>
    <t>WIFI Upgrade in Kirsch 239 to provide higher bandwidth for lab equipment</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</si>
  <si>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</si>
  <si>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</si>
  <si>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</si>
  <si>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Additional pay for Part Time Faculty to take on Industry Relations and curriculum updates</t>
  </si>
  <si>
    <t>Other (software)</t>
  </si>
  <si>
    <t>Software Licenses for Niagara 4.9 software and future revs for VDI Student Desktops and Training kits</t>
  </si>
  <si>
    <t>Software Licenses for Additional Building Control Software (e.g. Fin Framework, Skyspark, High Res 3D Graphics Packages, Niagara License Upgrades)</t>
  </si>
  <si>
    <t>Jace/8000 Controllers with Niagara software, 3 year support, power adapter</t>
  </si>
  <si>
    <t xml:space="preserve"> $-   </t>
  </si>
  <si>
    <t>SWP Round 4 -R0024117</t>
  </si>
  <si>
    <t>Niagara supervisory software for use on VDI Student Desktops</t>
  </si>
  <si>
    <t>SWP Round 4 -R0024117 in works</t>
  </si>
  <si>
    <t>BACnet controller training kits</t>
  </si>
  <si>
    <t>ES/ESCI ERM&amp;P2 Program</t>
  </si>
  <si>
    <t>In support of CTE program classes in ERM&amp;P2</t>
  </si>
  <si>
    <t>ESCI/ES</t>
  </si>
  <si>
    <t>needed by all ES/ESCI classes</t>
  </si>
  <si>
    <t>HTEC</t>
  </si>
  <si>
    <t>Phlebotomy Chair</t>
  </si>
  <si>
    <t>We have 3 working chairs out of 9 for our program that bring in the most students.</t>
  </si>
  <si>
    <t>Peer tutoring, , TEA $25 for 6 hours 12 weeks</t>
  </si>
  <si>
    <t>Assist with Skill development, counseling, success rates</t>
  </si>
  <si>
    <t>Allied Health Specialist $25 for 20hr/12wks</t>
  </si>
  <si>
    <t>Mastering lab skill and improve success rates</t>
  </si>
  <si>
    <t>Need Prior approval from the Dean</t>
  </si>
  <si>
    <t>Certified Phlebo Tech $50 for 6 hr/11wks</t>
  </si>
  <si>
    <t>Assist with improving competencies and skill development - Additional Student Support</t>
  </si>
  <si>
    <t>Lab supplies</t>
  </si>
  <si>
    <t>To help in skill development</t>
  </si>
  <si>
    <t>no</t>
  </si>
  <si>
    <t xml:space="preserve">PT Faculty extra pay </t>
  </si>
  <si>
    <t>Preparing renewal for Phlebotomy Program - Accreditation</t>
  </si>
  <si>
    <t>MLT</t>
  </si>
  <si>
    <t>other (professional development)</t>
  </si>
  <si>
    <t>CLEC Conference</t>
  </si>
  <si>
    <t>This conference is unique in that it is only for clinical laboratory educators for the purpose of professional development.</t>
  </si>
  <si>
    <t>SWP/Perkins/De Anza professional development funding</t>
  </si>
  <si>
    <t>software licenses renewals</t>
  </si>
  <si>
    <t>Media Lab: RBC Case studies, WBC case studies, UA Case studies.       Med Training  - multimedia comprehensive online instruction to complement classroom teachings in all MLT courses.</t>
  </si>
  <si>
    <t>These software programs are a resource for students to further integrate/practice the skills presented in MLT courses</t>
  </si>
  <si>
    <t>Administrative Assistant</t>
  </si>
  <si>
    <t>Help students navigate certificate and processing and screening applications and checking inventory/equipment maintenance and ordering supplies</t>
  </si>
  <si>
    <t>TEA or AHS</t>
  </si>
  <si>
    <t>Peers to provide in class tutoring and mentoring to struggling students, thus increasing student success and decreasing withdrawal rate.</t>
  </si>
  <si>
    <t>critical</t>
  </si>
  <si>
    <t>PPE (gloves, lab coats, goggles, masks, dissinfectant wipes, etc)</t>
  </si>
  <si>
    <t>Provide adequate protection for students and instructors during clinical laboratory classes</t>
  </si>
  <si>
    <t>equipment</t>
  </si>
  <si>
    <t>pipettes</t>
  </si>
  <si>
    <t>classroom skill development for students</t>
  </si>
  <si>
    <t>Other (Training)</t>
  </si>
  <si>
    <t>chemistry analyzer training</t>
  </si>
  <si>
    <t>dry bath heat block inserts</t>
  </si>
  <si>
    <t>dry bath heat blocks have been purchased, need the inserts in order to use them</t>
  </si>
  <si>
    <t>Perkins 20/21 - AA210396</t>
  </si>
  <si>
    <t>Foldscopes, 100 pieces</t>
  </si>
  <si>
    <t>Paper scopes for students to take home for skills development</t>
  </si>
  <si>
    <t>equpment</t>
  </si>
  <si>
    <t>hospital based glucometers</t>
  </si>
  <si>
    <t>provide clinical testing aligned with industry standards</t>
  </si>
  <si>
    <t xml:space="preserve">MLT </t>
  </si>
  <si>
    <t>Faculty, additional pay</t>
  </si>
  <si>
    <t>Staff need to revise current in-person curriculum to convert to online for students and update lab manual</t>
  </si>
  <si>
    <t>n</t>
  </si>
  <si>
    <t>Schuyler House LIS software, installation and equipment</t>
  </si>
  <si>
    <t>Professional development for students to learn lab software for sample processing and reporting. Highly encouraged by training sites</t>
  </si>
  <si>
    <t>Skills Lab</t>
  </si>
  <si>
    <t>Staff needed to provide skills lab to students that need additional hands-on mentoring and lab technique reinforcement. For students that need hours for blood bank training rotation</t>
  </si>
  <si>
    <t>maintenance contracts for instrumentation</t>
  </si>
  <si>
    <t xml:space="preserve">clinical laboratory instrumentation must be maintained in order to function properly for student use.  </t>
  </si>
  <si>
    <t xml:space="preserve">Laboratory supplies, i.e: reagents, media, control material </t>
  </si>
  <si>
    <t>lab material needed for students to perform testing to develop lab skills</t>
  </si>
  <si>
    <t>Chemistry instructors need additional training on Randox Chemistry analyzer</t>
  </si>
  <si>
    <t>SWP 4 - R0024035 / HH210424</t>
  </si>
  <si>
    <t>microscope cleaning</t>
  </si>
  <si>
    <t>microscopes need to be professionally service and cleaned each quarter</t>
  </si>
  <si>
    <t>Refrigerators</t>
  </si>
  <si>
    <t>needed to store refrigerated laboratory supplies</t>
  </si>
  <si>
    <t>Biohazard/Desk Shield</t>
  </si>
  <si>
    <t>Protective barrier for student and instructors during lab sessions to prevent COVID transmission  or splash/spray of  chemical or biohazardous materials</t>
  </si>
  <si>
    <t xml:space="preserve">Recording equipment: Camera/headset </t>
  </si>
  <si>
    <t>Help with instruction so students can clearly hear lectures and see demonstrations that are live or pre-recorded</t>
  </si>
  <si>
    <t>Grifols blood banking instrument</t>
  </si>
  <si>
    <t>Student skill development</t>
  </si>
  <si>
    <t>cell washers</t>
  </si>
  <si>
    <t>LDX POCT analyzer with printer</t>
  </si>
  <si>
    <t>i-STAT POCT analyzer</t>
  </si>
  <si>
    <t>Educational Slides</t>
  </si>
  <si>
    <t>Prepared slides for students to take home for additional skills development</t>
  </si>
  <si>
    <t>eqipment</t>
  </si>
  <si>
    <t>microscopes</t>
  </si>
  <si>
    <t>For student visual demonstrations of abnormal cellular morphology to meet the new legislation of expanded MLT scope that has now included areas of microscopy.</t>
  </si>
  <si>
    <t>Spectrophotometers</t>
  </si>
  <si>
    <t>Nurs</t>
  </si>
  <si>
    <t>Supplies</t>
  </si>
  <si>
    <t>Various disposable supplies (ex but not limited to gloves, needles, etc).</t>
  </si>
  <si>
    <t>Supplies needed for students to practice skills in the lab, examples are gauze, tape, needles, syringes, gloves, bandages, iv bags, iv tubing, etc.</t>
  </si>
  <si>
    <t>rp</t>
  </si>
  <si>
    <t>Online Simulation</t>
  </si>
  <si>
    <t>vSim</t>
  </si>
  <si>
    <t>Assist student learning, and development of critical thinking, by providing a remotely accessible patient scenarios. Provides learning scenarios in a non-stressful situation, that might not be available in the clinical setting.  Highlights areas that require further practice for the student- results help improve decision making and provision of SAFE care.  (Student Success and patient safety)</t>
  </si>
  <si>
    <t>SWF Perkins Lottery Instructional</t>
  </si>
  <si>
    <t>Online questions</t>
  </si>
  <si>
    <t>RN licensing exam preparation</t>
  </si>
  <si>
    <t>Improve student success rate on college and state testing by utilizing live on-line prep courses, diagnostic testing services, content reviews, etc,  to meet individual student needs.   It will cement their knowledge foundation, enhance critical decision-making abilities and provide support for mastery of licensing-exam abilities. (STUDENT SUCCESS)</t>
  </si>
  <si>
    <t>Hospital bed with integrated headrail</t>
  </si>
  <si>
    <t>Manikins are in the electric hospital beds allowing students to practice bedside nursing. The equipment needs periodic replacement due to wear and servicing.</t>
  </si>
  <si>
    <t>RP</t>
  </si>
  <si>
    <t>Perkins 20/21 - AA214431</t>
  </si>
  <si>
    <t>IV Arms</t>
  </si>
  <si>
    <t>This equipment is in constant use as students perfect their clinical skills in IV insertion.  As a result they wear out quickly.</t>
  </si>
  <si>
    <t>SWF Perkins</t>
  </si>
  <si>
    <t>Syringe Pump</t>
  </si>
  <si>
    <t>Equipment to help practice pediatric medication delivery</t>
  </si>
  <si>
    <t>Have to find another vendor/reorder</t>
  </si>
  <si>
    <t>iPads &amp; protective keyboard cases</t>
  </si>
  <si>
    <t>22 iPads for in-class simulation exercises. Since actual clinical placements are becominge difficult due to high competition for placements, recommended learning is using unfolding patient simulation cases facilitated in the classroom. These iPads wouldbe 'loaned' to the students for the class activity and would afford them the opportunity to assess patient situations and make clinical judgements on plans of care. ( Clinical judgement is THE new item stressed on the RN licensing exam and the one area that hospitals who hire new graduates, say is lacking). This definitely correlatesto our PLO of safe performance by our  graduate nurses.</t>
  </si>
  <si>
    <t>Purchased with SWP Round 4 Fund</t>
  </si>
  <si>
    <t>iPad charging cart</t>
  </si>
  <si>
    <t>Charging cart to allow for secure storage and all in one charging solution</t>
  </si>
  <si>
    <t>Necessary</t>
  </si>
  <si>
    <t>Floor electrical outlet repair in Kirsch 239 (reliable power must be provided at each desk in KC239 for lab equipment)</t>
  </si>
  <si>
    <t>Laptop</t>
  </si>
  <si>
    <t>Assist with Peer tutoring, program development, skills</t>
  </si>
  <si>
    <t>needed</t>
  </si>
  <si>
    <t>Turning Point equiment and software</t>
  </si>
  <si>
    <t>used to increase student engagement in the classroom</t>
  </si>
  <si>
    <t>5 year replacement</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</si>
  <si>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</si>
  <si>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automated gram stainer</t>
  </si>
  <si>
    <t>deveop student skills that are current with industry practice</t>
  </si>
  <si>
    <t>gel electrophoresis</t>
  </si>
  <si>
    <t>pH electrodes</t>
  </si>
  <si>
    <t>skill development</t>
  </si>
  <si>
    <t>NURS</t>
  </si>
  <si>
    <t>Patient Care Simulation Expert</t>
  </si>
  <si>
    <t>Improve clinical decision making and skill performance through simulationed patient scenairos in non-threatening, safe learning environments.  (Important for student retention- by reducing stress and facilitating student success in 'actual' patient situations.)</t>
  </si>
  <si>
    <t>Need Prior approval</t>
  </si>
  <si>
    <t>Vascular doppler</t>
  </si>
  <si>
    <t>Replacement of failed equipment</t>
  </si>
  <si>
    <t>Instructional SWF Perkins</t>
  </si>
  <si>
    <t>Vein finder</t>
  </si>
  <si>
    <t>Allows students to conceptionalize and practice finding vascular access</t>
  </si>
  <si>
    <t>Linen Cart</t>
  </si>
  <si>
    <t>Replace older equipment showing wear</t>
  </si>
  <si>
    <t>gurney</t>
  </si>
  <si>
    <t>pediatric crib</t>
  </si>
  <si>
    <t>nursing ann simpad, touch monitor, etc</t>
  </si>
  <si>
    <t xml:space="preserve">Due to high paced progression of students throught the program, use of simulation equipment is needed to present patient scenarios allowing students to learn bedside in both lab and clinical sites </t>
  </si>
  <si>
    <t xml:space="preserve">Redesign space </t>
  </si>
  <si>
    <t xml:space="preserve">Redesign space for student library., extra supply, and electrical outlets </t>
  </si>
  <si>
    <t>Division Name:    Creative Arts</t>
  </si>
  <si>
    <r>
      <t xml:space="preserve">Item  </t>
    </r>
    <r>
      <rPr>
        <sz val="11"/>
        <color indexed="8"/>
        <rFont val="Calibri"/>
        <family val="2"/>
        <scheme val="minor"/>
      </rPr>
      <t xml:space="preserve">                                                 (please remember, the subtotal value must be over $100) </t>
    </r>
  </si>
  <si>
    <r>
      <t xml:space="preserve">Enter Justification                                                      </t>
    </r>
    <r>
      <rPr>
        <sz val="11"/>
        <color rgb="FF000000"/>
        <rFont val="Calibri"/>
        <family val="2"/>
        <scheme val="minor"/>
      </rPr>
      <t xml:space="preserve">                               (Why this purchase? How does this help with instructions and student/CTE program success/Core competencies/</t>
    </r>
    <r>
      <rPr>
        <sz val="11"/>
        <color rgb="FF323232"/>
        <rFont val="Calibri"/>
        <family val="2"/>
        <scheme val="minor"/>
      </rPr>
      <t>Career Exploration and Development / Professional Development/ Skill Development /Skill and Program Integration /Implement Achievement Programs/Develop and Implement Evaluations)</t>
    </r>
  </si>
  <si>
    <t>Art: Graphic Design</t>
  </si>
  <si>
    <t>RISO F II Type Ledger Inkless Print Cylinder: Special Edition Color</t>
  </si>
  <si>
    <t xml:space="preserve">This item is tied to CTE graphic design student success via career exploration, skill and career development. It serves students in creating illustration and design related physical prototypes that simulate advanced printing techniques and file preparation. Various colors are needed to assist students in visually communicating different concepts, as well as learning / exploring working with multi pass and multi color technical requirements.  </t>
  </si>
  <si>
    <t>SWP or Perkins</t>
  </si>
  <si>
    <t>F/TV-Animation</t>
  </si>
  <si>
    <t xml:space="preserve">Audio recorder kits and memory cards. </t>
  </si>
  <si>
    <t>The Sound for Animation class needs audio recorders for students to make their projects. Seven more recorders are needed to maintain a 3:1 student to equipment ratio, and thus assure equity and hands-on experience.</t>
  </si>
  <si>
    <t>Perkins : AA210399</t>
  </si>
  <si>
    <t>Dremel Digilab 3D45 3D Printer and Filament</t>
  </si>
  <si>
    <t xml:space="preserve">3D printing fosters engagement while enabling students to learn advanced skills and concepts useful to future careers. The 3D printer and filament could be used for printing 3D model and stop-motion puppet parts. They could also print plastic animation peg bars very inexpensively, making them affordable to all students. </t>
  </si>
  <si>
    <t xml:space="preserve">Perkins </t>
  </si>
  <si>
    <t>Peer Mentors / Technical Assistants</t>
  </si>
  <si>
    <t>Student mentors and technical assistants are key to student success in the technically advanced field of animation, especially in underrepresented and disadvantaged populations. They can provide more in-depth software and equipment support than a single instructor would be able to throughout the school week.</t>
  </si>
  <si>
    <t>Perkins</t>
  </si>
  <si>
    <t>Professional Development / Guest Speakers</t>
  </si>
  <si>
    <t>Class and conference fees for faculty professional development (crucial to staying current with the latest techniques, equipment, software and hiring trends); Funds for workshops, seminars, and screenings by working professionals;</t>
  </si>
  <si>
    <t>“Animator’s Survival Kit" App for iPads</t>
  </si>
  <si>
    <t>The app expands the content of Richard Williams seminal animation book with video instruction, animated versions of book examples, and additional examples not in his book. Our student population prefers digital content, and the lessons and videos would augment their instruction.</t>
  </si>
  <si>
    <t>F/TV-Production</t>
  </si>
  <si>
    <t>Aputure Light Storm LS C120D II LED Light Kit</t>
  </si>
  <si>
    <t>New LED technology critically needed for up-to-date training of our students for both transfer and CTE purposes; will improve our student-to-equipment ratio, thus promoting access and equity among students</t>
  </si>
  <si>
    <t>Perkins : AA210394</t>
  </si>
  <si>
    <t>Lavalier Microphones</t>
  </si>
  <si>
    <t>Only 2 mics available at present for the 4 production classes that use them. This includes the core AS-T audio production course. Increasing the number to 8 would provide for at a 1:30 equipment to student ratio in at least one course.</t>
  </si>
  <si>
    <t>Perkins: AA210395</t>
  </si>
  <si>
    <t>Youngnue YN600 AIR On-Camera LED Light or similar</t>
  </si>
  <si>
    <t>In light of the significant increase of mobile video camera shooting, this attachable lightweight light is versatile and handy for operating in small quarters, which will allow students ease of operation for on-location work</t>
  </si>
  <si>
    <t>Perkins: R0023977 as of 3/25/21</t>
  </si>
  <si>
    <t>Grip (Lighting) Equipment Cart</t>
  </si>
  <si>
    <t>The number of C-stands and various grip equipment on our sound stage is in dire need of organization.  This cart will certainly do the job, thereby assisting students in learning professional standards of equipment care and storage</t>
  </si>
  <si>
    <t>SWP : AA210406</t>
  </si>
  <si>
    <t>Shotgun Microphone kits</t>
  </si>
  <si>
    <t>Used for recording sound. Need to replace 1 microphone and add 1 more in order to have a 1:3 ratio of equipment to students to assure equity and hands-on experience. Kit consists of Sennheiser 416 microphone, fishpole, mount, and blimp/windjammer.</t>
  </si>
  <si>
    <t>Perkins:AA210395</t>
  </si>
  <si>
    <t>WebCheckout equipment management software</t>
  </si>
  <si>
    <t>Annual remote hosting/subscription and maintenance fee. Used for equipment reservation, checkout, and inventory management. Provides better access to equipment by students, and thus enhances success through hands-on learning.</t>
  </si>
  <si>
    <t>AA214384</t>
  </si>
  <si>
    <t xml:space="preserve">Need to replace 1 microphone and add 1 more in order to have a 1:3 ratio of equipment to students to assure equity and hands-on experience. Kit consists of Sennheiser 416 microphone, fishpole, mount, and blimp/windjammer. </t>
  </si>
  <si>
    <t>Peer Tutors and Mentors</t>
  </si>
  <si>
    <t>Essential for our department's ability to  increase student success, provide equity for underrepresented populations, and serve them better</t>
  </si>
  <si>
    <t>Professional Development/Guest Speakers</t>
  </si>
  <si>
    <t xml:space="preserve">Critical for our CTE progran to allow for the continuous and highly specializedpractical training of faculty on the latest professional industry workflows. </t>
  </si>
  <si>
    <t>Additional unit needed due to volume of equipment that needs to be ready for students to use.</t>
  </si>
  <si>
    <t>Batteries-Camera and Audio Recorder</t>
  </si>
  <si>
    <t>Ten required for the new Panasonic G7 cameras for beginning production courses, and 8 batteries for the Zoom F4 recorders for the audio courses.</t>
  </si>
  <si>
    <t>Motion Picture Filmstock, Development and Digital Transfer Service</t>
  </si>
  <si>
    <t>Purchase, process and digitally transfer 16mm and 35mm motion picture filmstock for production, editing and distribution in a core course for the A.S.-T. in Film, Television, and Electronic Media; equity issue.</t>
  </si>
  <si>
    <t>LED Lighting kits</t>
  </si>
  <si>
    <t>Case for Dracast LED lights</t>
  </si>
  <si>
    <t>Rugged case for storing and carying the aforementioned  Dracast LED lights</t>
  </si>
  <si>
    <t>Dracast LED1500 Daylight LED Fresnel with Wi-Fi</t>
  </si>
  <si>
    <t>Dracast LED3000 Daylight LED Fresnel with Wi-Fi</t>
  </si>
  <si>
    <t>Dracast LED700 Daylight LED Fresnel with Wi-Fi</t>
  </si>
  <si>
    <t>iPad Pens for iPad 8th generation</t>
  </si>
  <si>
    <t>The iPad pencils are a needed accessory for the 8th generation iPads which were purchased last year</t>
  </si>
  <si>
    <t>New furniture for AT115</t>
  </si>
  <si>
    <t>Big tables are needed for AT115 to allow for better collaboration between students when working in a workshop environment. Ongoing discussions with Tina Lockwood needed.</t>
  </si>
  <si>
    <t>Facility improvement</t>
  </si>
  <si>
    <t>F/TV-Production and F/TV-Animation</t>
  </si>
  <si>
    <t xml:space="preserve">Reconfigure/Renovate AT102 </t>
  </si>
  <si>
    <t xml:space="preserve">Needs to be a more teacher- and student-friendly classroom with repositioning of instructor station, computer stations and electrical outlets, projector and screen mounts, so students can easily follow the instructor's lectures and demos and the instructor can easily see and hear the students. The room also requires better acoustics and a more modern professional sound system, so when our students are working on soundtracks for their films they can actually hear the changes they are making. Ongoing discussions with Tina Lockwood needed.  </t>
  </si>
  <si>
    <t>Photo</t>
  </si>
  <si>
    <t>Enlargers with accessories: Beseler 23CIII XL Dichroic Enlarger with lens and negative carrier and timer.</t>
  </si>
  <si>
    <t>The enlargers are getting worn out from student use. 15 of the 26 are newer, and we hope to replace more. The enlarger is required for students to produce prints in our basic photography class, PHTG 1. It is the foundation in printmaking. Students will use it to complete assignments for the class.</t>
  </si>
  <si>
    <t>iMacs 27 inch with 16gb Ram for A-6 buiding</t>
  </si>
  <si>
    <t>Needed to displace aging computers in A-6 that are used for PHTG 2, 3, 54, 58AB, 57AB, as well as overflow when the computers in A92. New computers needed to run new versions of software used in the photography department. With digital photography the computer is a vital piece of equipment for instruction.</t>
  </si>
  <si>
    <t>Large Format Printer- Epson Surecolor 7570 with 2 sets of inks and maintenance tanks</t>
  </si>
  <si>
    <t>Current Photo-quality printer is over 10 years old. Inks are not readily available, and it does not always print properly. Printing final images are part of creating the portfolio for student work. Seeing and holding a physical piece of work makes a difference in students understanding the final product.</t>
  </si>
  <si>
    <t>Lighting Accessory- Broncolor Para 88 Reflector with Focusing Rod F, Profoto adapter, and Diffuser</t>
  </si>
  <si>
    <t>Light shaping accessory for lighting kits. Lighting skills are a key foundation for a vocational career. We need industry standard equipment so our students can get hands on experience with them. The equipment will be used by students to complete assignments and created final portfolio pieces to help employment search.</t>
  </si>
  <si>
    <t>Medium Format Digital Camera- Fuji GFX 100 Camera with additional batteries</t>
  </si>
  <si>
    <t>Industry standard High resolution camera for students to get hands on practice and use to produce imagery for portfolio creation. Portfolios help student search for employment.</t>
  </si>
  <si>
    <t>Rotatrim Pro Series 24 Photo and paper trimmer</t>
  </si>
  <si>
    <t>Cuts final artwork for display, framing, or matting to prepare for portfolios and presentations. Current unit is worn out, and has difficulty making straight cuts.</t>
  </si>
  <si>
    <t>“Animator’s Survival Kit - Animated“ 16 DVD Set</t>
  </si>
  <si>
    <t>Richard Williams sold these directly, but he unfortunately passed away recently so there is even greater urgency to acquire this set as it will become increasingly difficult to find. The DVDs expand the content of his seminal animation book with video instruction, animated versions of book examples, and additional examples not in his book. Our student population prefers digital content, and has an attention span of less than 8 seconds. The animation instructors would be able to use the lessons and videos on the DVDs to augment their lectures.</t>
  </si>
  <si>
    <t>Lottery/ Not able to Purchase/ Remove</t>
  </si>
  <si>
    <t>Support - Toon Boom Harmony Advanced Gold - Institution</t>
  </si>
  <si>
    <t>Annual support for our 2D animation software, Toon Boom Harmony Advanced.</t>
  </si>
  <si>
    <t>SyncSketch Software</t>
  </si>
  <si>
    <t>Subscription-based cloud software that allows instructors to draw upon animations directly, frame-by-frame, and add frame-accurate comments during class critiques and later while grading. Students show greater improvement when given such detailed and precise feedback.</t>
  </si>
  <si>
    <t>Various Animation Class Supplies</t>
  </si>
  <si>
    <t>Basic supplies for classes, like animation peg bars, index cards for storyboards and flipbooks, inexpensive armatures and clay.</t>
  </si>
  <si>
    <t>Aputure Lantern Softbox</t>
  </si>
  <si>
    <t>Softbox for Aputure Light is essential when filming people and will provide flexibility for the quality of light of the Aputure light kit requested above</t>
  </si>
  <si>
    <t>DVD/Blu-rays</t>
  </si>
  <si>
    <t>Instructional classroom use, supporting all courses, necessary for instruction in classrooms with unstable internet connection in the ATC building basement. Continuing to build a physical DVD library during times of online instruction is crucial considering the future college savings realized from ongoing online rentals; the purchased titles will carry a one-time cost only compared to the streaming services of Kanopy and Swank</t>
  </si>
  <si>
    <t>B-budget; shipping charges depend on vendor but often free</t>
  </si>
  <si>
    <t>Film &amp; Video Student Show</t>
  </si>
  <si>
    <t>Funding for annual poster design and printing, program design and printing, certificates and certificate folders</t>
  </si>
  <si>
    <t>B-budget</t>
  </si>
  <si>
    <t>Standard Printer per ETS specs</t>
  </si>
  <si>
    <t>The lab printer will support screenwriting and production courses and will reduce paper and regular maintenance and toner costs</t>
  </si>
  <si>
    <t>Swank Digital Streaming Service</t>
  </si>
  <si>
    <t>The Swank digital streaming service will provide film title support to all students enrolled in fully online courses and will contribute to equitable access to media for all</t>
  </si>
  <si>
    <t>CARES funds</t>
  </si>
  <si>
    <t>JOUR</t>
  </si>
  <si>
    <t>Peer tutor and benefits</t>
  </si>
  <si>
    <t>Core competencies, skill development</t>
  </si>
  <si>
    <t>Conferences and trainings</t>
  </si>
  <si>
    <t>Professional development; career exploration and development, skill development, prorgram integration.</t>
  </si>
  <si>
    <t xml:space="preserve"> </t>
  </si>
  <si>
    <t>Tripods</t>
  </si>
  <si>
    <t>DSLR Cameras</t>
  </si>
  <si>
    <t>Audio Interface kit</t>
  </si>
  <si>
    <t>Instructor for JOUR 90 - first time offering; strategy for increasing skills</t>
  </si>
  <si>
    <t>Skill development, skill and program integration</t>
  </si>
  <si>
    <t xml:space="preserve">Promotional video </t>
  </si>
  <si>
    <t>JOUR Advisory Board suggests promotional video to reach out to new students (high school and adult), increase access and increase enrollment.</t>
  </si>
  <si>
    <t>ADMJ</t>
  </si>
  <si>
    <t>Professional Development and Skill Development and Equity Training and workshops</t>
  </si>
  <si>
    <t>Provide faculty with opportunities to gain knowledge of advanced/state-of-the-art instructional content. This will be used for a consultant to do the training for faculty in the program.</t>
  </si>
  <si>
    <t>Tutors/Mentors</t>
  </si>
  <si>
    <t>Spplemental to instructions. For Underserved and underprepared students</t>
  </si>
  <si>
    <t> </t>
  </si>
  <si>
    <t>Child Development</t>
  </si>
  <si>
    <t>Stipend for students to mentor students in the Practicum class or other courses that may need supplemental instructions</t>
  </si>
  <si>
    <t>Since the pandemic, practicum has been offered online via Zoom. It is critical that students get mentorship to be successful at their field placement</t>
  </si>
  <si>
    <t>Stipend and funding for Equity and Inclusion activities</t>
  </si>
  <si>
    <t>Honorarium for speakers and supplemental instructors and books to review and as guides for equity, and inclusion activities</t>
  </si>
  <si>
    <t>Training</t>
  </si>
  <si>
    <t>CliftonStrengthFinders for tranings for CDE faculty and students</t>
  </si>
  <si>
    <t>This is part of the equity work we are doing in the department.</t>
  </si>
  <si>
    <t>PARA</t>
  </si>
  <si>
    <t>Honorarium for speakers and supplemental instructors and books to review and as guides for equity, and inclusion activities, books, resources</t>
  </si>
  <si>
    <t>Part Time Instructors and supplemental instructions for courses needed for equity purposes</t>
  </si>
  <si>
    <t>As the program continues to grow, it would be helpful to expand courses, including a technology course, and a patent specific course. In addition, supplemental instructions and embedded tutoring will also be part of these</t>
  </si>
  <si>
    <t>Program Director - Additional Pay</t>
  </si>
  <si>
    <t>ABA requires a program director who is familiar with the utlilizaiton of paralegals and the profession</t>
  </si>
  <si>
    <t>Need Prior Approval from the Dean</t>
  </si>
  <si>
    <t>Westlaw Passwords</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</si>
  <si>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</si>
  <si>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Video Subscriptions to films and Visual Training Aids</t>
  </si>
  <si>
    <t>Expand the instructional capabilities by presenting a wider range visual course materials to advance student comprehension</t>
  </si>
  <si>
    <t>NAEYC Accreditation Fees</t>
  </si>
  <si>
    <t>The Annual Fees are required for maintaining our accreditation wirth NAEYC (2021 &amp; 2022)</t>
  </si>
  <si>
    <t>Conference/Training</t>
  </si>
  <si>
    <t xml:space="preserve">Training for full-time &amp; part-time faculty: Technology in the Era of COVID (NAEYC virtual conference, November 2022) and training for practicum faculty </t>
  </si>
  <si>
    <t>This training is needed for faculty to provide training to students on the virtual format in early childhood</t>
  </si>
  <si>
    <t>SWP (Seek out Professional Development Office too)</t>
  </si>
  <si>
    <t>Noise Canceling headphones and computer cameras</t>
  </si>
  <si>
    <t>Faculty need good technology to teach students via Zoom. Many child development faculty need computer cameras for demonstration of activities.</t>
  </si>
  <si>
    <t>Stipend for faculty to conduct quarterly Child Development Orientation</t>
  </si>
  <si>
    <t>Since the pandemic, more and more students are needing advising and oreintation to the DE Anza program as well as for the State permit.</t>
  </si>
  <si>
    <t>Stipend for Faculty to attend Accreditation meetings</t>
  </si>
  <si>
    <t>Removing NAEYC Conditions and meeting conditions and continuing to work on Accreditation. Additional Pay for adjunct faculty, materials, other to attend regular weekly meetings.</t>
  </si>
  <si>
    <t>Dell 55 Interactive Touch Monitor-C5518QT</t>
  </si>
  <si>
    <t>Touch screen display for visuals and enhanced instruction of crime scene investigation</t>
  </si>
  <si>
    <t>Impossible Aerospace US-1 Performance Aircraft (Drone)</t>
  </si>
  <si>
    <t>Instructional enhancement for arial photographs crime scene investigation.</t>
  </si>
  <si>
    <t>Smart Board SBM 680V</t>
  </si>
  <si>
    <t>Interactive Whiteboard for classroom used by faculty in rotation for class purposes</t>
  </si>
  <si>
    <t>CPR/Pediatric 1st Aid Training for students (applying for transfer, AA &amp; certificates)</t>
  </si>
  <si>
    <t>This is a college requirement. Additionally, with new health and safety protocls in place by the state, students need the training to be successful in their jobs.</t>
  </si>
  <si>
    <t>CTE</t>
  </si>
  <si>
    <t>Laptop - Apple 16 Macbook Pro with accessories</t>
  </si>
  <si>
    <t>Department laptop resource for outreach activities and student support assistance</t>
  </si>
  <si>
    <t>Purchased with CARES fund</t>
  </si>
  <si>
    <t>Miroir HD Pro Projector- M220</t>
  </si>
  <si>
    <t xml:space="preserve">Projector to conduct outreach presentations in the community </t>
  </si>
  <si>
    <t>Staff</t>
  </si>
  <si>
    <t>Evaluation Specialist (part-time) - Noncredit Programs Cordinator- (C-49) 12 months @80%</t>
  </si>
  <si>
    <t>Noncredit certificate and evaluation process - Part-time staff member to be housed with A&amp;R</t>
  </si>
  <si>
    <t>$33,144 (salary)/$15,000 (benefits)</t>
  </si>
  <si>
    <t>Software/Subscription</t>
  </si>
  <si>
    <t>Handshake Software</t>
  </si>
  <si>
    <t>Replacing College Centeral Network subscription with more widely used application for employement connection with students and emplyers (anual subscription fee $14,500 + 5% yearly increase)</t>
  </si>
  <si>
    <t>CTE Outreach and Marketing Materials</t>
  </si>
  <si>
    <t>CTE marketing materials to advertise the college programs and student appreciation materials</t>
  </si>
  <si>
    <t>CTE Coference and Tours</t>
  </si>
  <si>
    <t>Expenses cover high school, adult or special population tours, transportaion, food, etc</t>
  </si>
  <si>
    <t>New CTE Initiatives</t>
  </si>
  <si>
    <t>CTE program initiative expenses to meet local, state and federal guidelines</t>
  </si>
  <si>
    <t>Software/subscription</t>
  </si>
  <si>
    <t>CATEMA</t>
  </si>
  <si>
    <t>Software program used to main accurate records of students who pursue CTE "Credit by Exam" options. It is also a system to award, document, and track "Credit by Exam." (First year cost would be $2,300 (1800+500 set up fee and 2 hour orientaion for admin), plus any desired webinar training. Each subsequent year cost would be $1,800. )</t>
  </si>
  <si>
    <t>CATEMA User Training</t>
  </si>
  <si>
    <t>2 Hour CATEMA user training</t>
  </si>
  <si>
    <t>Coordinator for Career Center - Program Coordinator II (C-52) 12 months</t>
  </si>
  <si>
    <t>To manage the career center, internship, workshops, CTE tours and workforce development workshops</t>
  </si>
  <si>
    <t>$71,334 (salary)/$32,500 (benefits)</t>
  </si>
  <si>
    <t>Need Approvals</t>
  </si>
  <si>
    <t>Conference and Training</t>
  </si>
  <si>
    <t>Attend coferences and training to learn and implement new initiatives</t>
  </si>
  <si>
    <t>Materials and Supplies</t>
  </si>
  <si>
    <t>Materials and supplies for CTE Office</t>
  </si>
  <si>
    <t>Critical Items total</t>
  </si>
  <si>
    <t>De Anza College CTE- Master Allocation Summary Spring 2021</t>
  </si>
  <si>
    <t>Strong Workforce and Critical Spring, Summer and Fall Resources</t>
  </si>
  <si>
    <t>*Based on 2021 CTE Resource Allocation Request - Supported by CTE Steering Committee</t>
  </si>
  <si>
    <t>******* Porposal Only</t>
  </si>
  <si>
    <t>updated 5/5/2021</t>
  </si>
  <si>
    <t>Round 5 (6/2022)</t>
  </si>
  <si>
    <t>Division</t>
  </si>
  <si>
    <t>Initial Total Request</t>
  </si>
  <si>
    <t>Critical Items</t>
  </si>
  <si>
    <t>******* CTE Steering Committee Proposed *******</t>
  </si>
  <si>
    <t>SWP (Ongoing/Salary)</t>
  </si>
  <si>
    <t>SWP Allocation</t>
  </si>
  <si>
    <t>Perkins Allocation</t>
  </si>
  <si>
    <t>SWP &amp; Perkins</t>
  </si>
  <si>
    <t>BCAT</t>
  </si>
  <si>
    <t>BHES</t>
  </si>
  <si>
    <t>CA</t>
  </si>
  <si>
    <t>LA</t>
  </si>
  <si>
    <t>SSH</t>
  </si>
  <si>
    <t>OTI</t>
  </si>
  <si>
    <t>TOTAL</t>
  </si>
  <si>
    <t xml:space="preserve">Round IV Left (7/1/19-12/31/2021) </t>
  </si>
  <si>
    <t>Round V (7/1/20 - 6/30/2022)</t>
  </si>
  <si>
    <t>Both Regional and Local</t>
  </si>
  <si>
    <t>Projected SWP Funds left to spend</t>
  </si>
  <si>
    <t>Ongoing Salary (Nursing &amp; CTE)</t>
  </si>
  <si>
    <t>Approved DMT Building Project (~850K - $200K from Round VI)</t>
  </si>
  <si>
    <t>Indirect Payment - SWP Admin charges</t>
  </si>
  <si>
    <t>Total Fund Available</t>
  </si>
  <si>
    <t>Projected Perkins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</si>
</sst>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_([$$-409]* #,##0.00_);_([$$-409]* \(#,##0.00\);_([$$-409]* &quot;-&quot;??_);_(@_)"/>
    <numFmt numFmtId="166" formatCode="&quot;$&quot;#,##0.00"/>
    <numFmt numFmtId="167" formatCode="_([$$-409]* #,##0_);_([$$-409]* \(#,##0\);_([$$-409]* &quot;-&quot;_);_(@_)"/>
    <numFmt numFmtId="168" formatCode="&quot;$&quot;#,##0"/>
  </numFmts>
  <fonts count="47">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2"/>
      <color indexed="8"/>
      <name val="Calibri"/>
      <family val="2"/>
      <scheme val="minor"/>
    </font>
    <font>
      <sz val="12"/>
      <color indexed="8"/>
      <name val="Calibri"/>
      <family val="2"/>
      <scheme val="minor"/>
    </font>
    <font>
      <sz val="12"/>
      <color indexed="8"/>
      <name val="Calibri"/>
      <family val="2"/>
    </font>
    <font>
      <sz val="12"/>
      <color indexed="8"/>
      <name val="Verdana"/>
      <family val="2"/>
    </font>
    <font>
      <sz val="10"/>
      <color rgb="FF000000"/>
      <name val="Arial"/>
      <family val="2"/>
    </font>
    <font>
      <sz val="10"/>
      <name val="Arial"/>
      <family val="2"/>
    </font>
    <font>
      <b/>
      <sz val="10"/>
      <color rgb="FF000000"/>
      <name val="Times New Roman"/>
      <family val="1"/>
    </font>
    <font>
      <sz val="10"/>
      <color rgb="FF323232"/>
      <name val="Times New Roman"/>
      <family val="1"/>
    </font>
    <font>
      <b/>
      <sz val="12"/>
      <color rgb="FF000000"/>
      <name val="Times New Roman"/>
      <family val="1"/>
    </font>
    <font>
      <sz val="10"/>
      <color rgb="FF000000"/>
      <name val="Times New Roman"/>
      <family val="1"/>
    </font>
    <font>
      <b/>
      <sz val="11"/>
      <color theme="1"/>
      <name val="Calibri"/>
      <family val="2"/>
      <scheme val="minor"/>
    </font>
    <font>
      <strike/>
      <sz val="11"/>
      <color theme="1"/>
      <name val="Calibri"/>
      <family val="2"/>
      <scheme val="minor"/>
    </font>
    <font>
      <b/>
      <sz val="22"/>
      <color theme="1"/>
      <name val="Calibri"/>
      <family val="2"/>
      <scheme val="minor"/>
    </font>
    <font>
      <i/>
      <sz val="12"/>
      <color theme="1"/>
      <name val="Calibri"/>
      <family val="2"/>
      <scheme val="minor"/>
    </font>
    <font>
      <i/>
      <sz val="24"/>
      <color rgb="FFFF0000"/>
      <name val="Calibri (Body)_x0000_"/>
    </font>
    <font>
      <b/>
      <sz val="11"/>
      <color rgb="FFFF0000"/>
      <name val="Calibri"/>
      <family val="2"/>
      <scheme val="minor"/>
    </font>
    <font>
      <b/>
      <sz val="11"/>
      <color rgb="FF00000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sz val="11"/>
      <color rgb="FF000000"/>
      <name val="Times New Roman"/>
      <family val="1"/>
    </font>
    <font>
      <sz val="11"/>
      <color rgb="FF000000"/>
      <name val="Times New Roman"/>
      <family val="1"/>
    </font>
    <font>
      <sz val="11"/>
      <color rgb="FF323232"/>
      <name val="Times New Roman"/>
      <family val="1"/>
    </font>
    <font>
      <sz val="11"/>
      <color theme="1"/>
      <name val="Calibri"/>
      <family val="2"/>
    </font>
    <font>
      <sz val="11"/>
      <name val="Calibri"/>
      <family val="2"/>
    </font>
    <font>
      <sz val="11"/>
      <color rgb="FF000000"/>
      <name val="Calibri"/>
      <family val="2"/>
      <scheme val="minor"/>
    </font>
    <font>
      <sz val="11"/>
      <color rgb="FF000000"/>
      <name val="Calibri"/>
      <family val="2"/>
    </font>
    <font>
      <sz val="11"/>
      <color rgb="FF0070C0"/>
      <name val="Calibri"/>
      <family val="2"/>
      <scheme val="minor"/>
    </font>
    <font>
      <sz val="11"/>
      <color rgb="FF0432FF"/>
      <name val="Calibri"/>
      <family val="2"/>
      <scheme val="minor"/>
    </font>
    <font>
      <sz val="11"/>
      <color rgb="FF323232"/>
      <name val="Calibri"/>
      <family val="2"/>
      <scheme val="minor"/>
    </font>
    <font>
      <sz val="10"/>
      <color theme="1"/>
      <name val="Calibri"/>
      <family val="2"/>
      <scheme val="minor"/>
    </font>
    <font>
      <sz val="10"/>
      <name val="Calibri"/>
      <family val="2"/>
      <scheme val="minor"/>
    </font>
    <font>
      <sz val="11"/>
      <color theme="3"/>
      <name val="Calibri"/>
      <family val="2"/>
      <scheme val="minor"/>
    </font>
    <font>
      <sz val="11"/>
      <name val="Times New Roman"/>
      <family val="1"/>
    </font>
    <font>
      <b/>
      <sz val="11"/>
      <color theme="1"/>
      <name val="Calibri"/>
      <family val="2"/>
    </font>
    <font>
      <u/>
      <sz val="11"/>
      <color rgb="FF000000"/>
      <name val="Calibri"/>
      <family val="2"/>
      <scheme val="minor"/>
    </font>
    <font>
      <sz val="11"/>
      <color indexed="8"/>
      <name val="Calibri"/>
      <family val="2"/>
    </font>
    <font>
      <sz val="11"/>
      <color theme="1"/>
      <name val="Times New Roman"/>
      <family val="1"/>
    </font>
  </fonts>
  <fills count="17">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BFBFBF"/>
        <bgColor indexed="64"/>
      </patternFill>
    </fill>
    <fill>
      <patternFill patternType="solid">
        <fgColor rgb="FFC6E0B4"/>
        <bgColor indexed="64"/>
      </patternFill>
    </fill>
    <fill>
      <patternFill patternType="solid">
        <fgColor theme="6" tint="0.39997558519241921"/>
        <bgColor indexed="64"/>
      </patternFill>
    </fill>
    <fill>
      <patternFill patternType="solid">
        <fgColor theme="9" tint="0.399975585192419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2" fillId="0" borderId="0"/>
    <xf numFmtId="164" fontId="2"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Protection="0">
      <alignment vertical="top" wrapText="1"/>
    </xf>
    <xf numFmtId="0" fontId="10" fillId="0" borderId="0" applyNumberFormat="0" applyFill="0" applyBorder="0" applyProtection="0">
      <alignment vertical="top" wrapText="1"/>
    </xf>
    <xf numFmtId="44" fontId="2" fillId="0" borderId="0" applyFont="0" applyFill="0" applyBorder="0" applyAlignment="0" applyProtection="0"/>
    <xf numFmtId="44" fontId="1" fillId="0" borderId="0" applyFont="0" applyFill="0" applyBorder="0" applyAlignment="0" applyProtection="0"/>
    <xf numFmtId="0" fontId="2" fillId="0" borderId="0"/>
    <xf numFmtId="164" fontId="2" fillId="0" borderId="0" applyFont="0" applyFill="0" applyBorder="0" applyAlignment="0" applyProtection="0"/>
    <xf numFmtId="0" fontId="11" fillId="0" borderId="0"/>
    <xf numFmtId="0" fontId="12" fillId="0" borderId="0"/>
    <xf numFmtId="44" fontId="12" fillId="0" borderId="0" applyFont="0" applyFill="0" applyBorder="0" applyAlignment="0" applyProtection="0"/>
    <xf numFmtId="44" fontId="1" fillId="0" borderId="0" applyFont="0" applyFill="0" applyBorder="0" applyAlignment="0" applyProtection="0"/>
  </cellStyleXfs>
  <cellXfs count="474">
    <xf numFmtId="0" fontId="0" fillId="0" borderId="0" xfId="0"/>
    <xf numFmtId="0" fontId="3"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0" fillId="0" borderId="0" xfId="0" applyFill="1"/>
    <xf numFmtId="0" fontId="0" fillId="0" borderId="0" xfId="0" applyAlignment="1">
      <alignment wrapText="1"/>
    </xf>
    <xf numFmtId="0" fontId="0" fillId="0" borderId="0" xfId="0" applyAlignment="1">
      <alignment horizontal="left" wrapText="1"/>
    </xf>
    <xf numFmtId="0" fontId="13" fillId="3" borderId="0" xfId="0" applyFont="1" applyFill="1" applyAlignment="1">
      <alignment horizontal="center" wrapText="1"/>
    </xf>
    <xf numFmtId="0" fontId="3" fillId="3" borderId="3" xfId="1" applyFont="1" applyFill="1" applyBorder="1" applyAlignment="1">
      <alignment horizontal="center" vertical="center" wrapText="1"/>
    </xf>
    <xf numFmtId="164" fontId="3" fillId="4" borderId="1" xfId="2" applyFont="1" applyFill="1" applyBorder="1" applyAlignment="1">
      <alignment vertical="center"/>
    </xf>
    <xf numFmtId="0" fontId="3" fillId="4" borderId="1" xfId="1" applyFont="1" applyFill="1" applyBorder="1" applyAlignment="1">
      <alignment horizontal="center" vertical="center" wrapText="1"/>
    </xf>
    <xf numFmtId="0" fontId="0" fillId="4" borderId="0" xfId="0" applyFill="1"/>
    <xf numFmtId="164" fontId="0" fillId="4" borderId="0" xfId="0" applyNumberFormat="1" applyFill="1"/>
    <xf numFmtId="0" fontId="2"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164" fontId="2" fillId="0" borderId="0" xfId="2" applyFont="1" applyFill="1" applyBorder="1" applyAlignment="1">
      <alignment vertical="center" wrapText="1"/>
    </xf>
    <xf numFmtId="164" fontId="2" fillId="0" borderId="0" xfId="2" applyFont="1" applyFill="1" applyBorder="1" applyAlignment="1">
      <alignment vertical="center"/>
    </xf>
    <xf numFmtId="164" fontId="2" fillId="4" borderId="0" xfId="2" applyFont="1" applyFill="1" applyBorder="1" applyAlignment="1" applyProtection="1">
      <alignment vertical="center"/>
    </xf>
    <xf numFmtId="164" fontId="3" fillId="4" borderId="0" xfId="1" applyNumberFormat="1" applyFont="1" applyFill="1" applyBorder="1" applyAlignment="1" applyProtection="1">
      <alignment vertical="center"/>
    </xf>
    <xf numFmtId="6" fontId="0" fillId="0" borderId="0" xfId="0" applyNumberFormat="1" applyAlignment="1">
      <alignment wrapText="1"/>
    </xf>
    <xf numFmtId="0" fontId="18" fillId="0" borderId="0" xfId="0" applyFont="1"/>
    <xf numFmtId="164" fontId="0" fillId="0" borderId="0" xfId="0" applyNumberFormat="1"/>
    <xf numFmtId="165" fontId="0" fillId="0" borderId="0" xfId="0" applyNumberFormat="1"/>
    <xf numFmtId="0" fontId="17" fillId="0" borderId="0" xfId="0" applyFont="1"/>
    <xf numFmtId="0" fontId="20" fillId="0" borderId="0" xfId="8" applyFont="1" applyAlignment="1">
      <alignment horizontal="center"/>
    </xf>
    <xf numFmtId="0" fontId="2" fillId="0" borderId="0" xfId="8"/>
    <xf numFmtId="0" fontId="2" fillId="0" borderId="10" xfId="8" applyBorder="1"/>
    <xf numFmtId="3" fontId="2" fillId="0" borderId="0" xfId="8" applyNumberFormat="1"/>
    <xf numFmtId="3" fontId="0" fillId="0" borderId="0" xfId="8" applyNumberFormat="1" applyFont="1"/>
    <xf numFmtId="3" fontId="0" fillId="0" borderId="0" xfId="0" applyNumberFormat="1"/>
    <xf numFmtId="0" fontId="3" fillId="0" borderId="8" xfId="8" applyFont="1" applyBorder="1"/>
    <xf numFmtId="168" fontId="3" fillId="0" borderId="9" xfId="8" applyNumberFormat="1" applyFont="1" applyBorder="1"/>
    <xf numFmtId="167" fontId="3" fillId="0" borderId="8" xfId="9" applyNumberFormat="1" applyFont="1" applyFill="1" applyBorder="1"/>
    <xf numFmtId="0" fontId="3" fillId="0" borderId="11" xfId="8" applyFont="1" applyBorder="1"/>
    <xf numFmtId="0" fontId="3" fillId="0" borderId="12" xfId="8" applyFont="1" applyBorder="1"/>
    <xf numFmtId="0" fontId="2" fillId="0" borderId="13" xfId="8" applyBorder="1"/>
    <xf numFmtId="0" fontId="20" fillId="0" borderId="14" xfId="8" applyFont="1" applyBorder="1"/>
    <xf numFmtId="0" fontId="2" fillId="0" borderId="14" xfId="8" applyBorder="1"/>
    <xf numFmtId="44" fontId="17" fillId="10" borderId="1" xfId="13" applyFont="1" applyFill="1" applyBorder="1" applyAlignment="1">
      <alignment vertical="center"/>
    </xf>
    <xf numFmtId="0" fontId="3" fillId="0" borderId="0" xfId="8" applyFont="1"/>
    <xf numFmtId="165" fontId="17" fillId="0" borderId="0" xfId="0" applyNumberFormat="1" applyFont="1"/>
    <xf numFmtId="165" fontId="3" fillId="0" borderId="0" xfId="8" applyNumberFormat="1" applyFont="1" applyAlignment="1"/>
    <xf numFmtId="0" fontId="22" fillId="0" borderId="0" xfId="0" applyFont="1"/>
    <xf numFmtId="165" fontId="22" fillId="0" borderId="0" xfId="0" applyNumberFormat="1" applyFont="1"/>
    <xf numFmtId="9" fontId="0" fillId="0" borderId="0" xfId="8" applyNumberFormat="1" applyFont="1"/>
    <xf numFmtId="9" fontId="0" fillId="0" borderId="0" xfId="0" applyNumberFormat="1"/>
    <xf numFmtId="0" fontId="2" fillId="0" borderId="0" xfId="1" applyFont="1" applyFill="1" applyBorder="1" applyAlignment="1">
      <alignment vertical="center" wrapText="1"/>
    </xf>
    <xf numFmtId="0" fontId="4" fillId="0" borderId="0" xfId="1" applyFont="1" applyFill="1" applyBorder="1" applyAlignment="1">
      <alignment vertical="center" wrapText="1"/>
    </xf>
    <xf numFmtId="0" fontId="5" fillId="0" borderId="0" xfId="1" applyFont="1" applyFill="1" applyBorder="1" applyAlignment="1">
      <alignment vertical="center" wrapText="1"/>
    </xf>
    <xf numFmtId="0" fontId="2" fillId="0" borderId="0" xfId="1" applyFont="1" applyFill="1" applyBorder="1" applyAlignment="1">
      <alignment vertical="center"/>
    </xf>
    <xf numFmtId="164" fontId="2" fillId="4" borderId="0" xfId="1" applyNumberFormat="1" applyFont="1" applyFill="1" applyBorder="1" applyAlignment="1" applyProtection="1">
      <alignment vertical="center"/>
    </xf>
    <xf numFmtId="0" fontId="0" fillId="8" borderId="0" xfId="0" applyFill="1"/>
    <xf numFmtId="0" fontId="0" fillId="0" borderId="0" xfId="0"/>
    <xf numFmtId="0" fontId="0" fillId="0" borderId="0" xfId="0"/>
    <xf numFmtId="0" fontId="0" fillId="0" borderId="0" xfId="0"/>
    <xf numFmtId="164" fontId="17" fillId="4" borderId="0" xfId="0" applyNumberFormat="1" applyFont="1" applyFill="1"/>
    <xf numFmtId="0" fontId="17" fillId="3" borderId="6" xfId="1" applyFont="1" applyFill="1" applyBorder="1" applyAlignment="1">
      <alignment horizontal="center" vertical="center" wrapText="1"/>
    </xf>
    <xf numFmtId="0" fontId="25" fillId="3" borderId="6" xfId="1" applyFont="1" applyFill="1" applyBorder="1" applyAlignment="1">
      <alignment horizontal="center" vertical="center" wrapText="1"/>
    </xf>
    <xf numFmtId="0" fontId="27" fillId="3" borderId="6" xfId="1" applyFont="1" applyFill="1" applyBorder="1" applyAlignment="1">
      <alignment horizontal="center" vertical="center" wrapText="1"/>
    </xf>
    <xf numFmtId="164" fontId="17" fillId="3" borderId="6" xfId="2" applyFont="1" applyFill="1" applyBorder="1" applyAlignment="1">
      <alignment vertical="center"/>
    </xf>
    <xf numFmtId="0" fontId="1" fillId="15" borderId="6" xfId="1" applyFont="1" applyFill="1" applyBorder="1" applyAlignment="1">
      <alignment horizontal="center" vertical="center" wrapText="1"/>
    </xf>
    <xf numFmtId="0" fontId="26" fillId="15" borderId="6" xfId="1" applyFont="1" applyFill="1" applyBorder="1" applyAlignment="1">
      <alignment horizontal="center" vertical="center"/>
    </xf>
    <xf numFmtId="0" fontId="26" fillId="15" borderId="6" xfId="1" applyFont="1" applyFill="1" applyBorder="1" applyAlignment="1">
      <alignment horizontal="center" vertical="center" wrapText="1"/>
    </xf>
    <xf numFmtId="164" fontId="26" fillId="15" borderId="6" xfId="2" applyFont="1" applyFill="1" applyBorder="1" applyAlignment="1">
      <alignment vertical="center"/>
    </xf>
    <xf numFmtId="0" fontId="1" fillId="0" borderId="6"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34" fillId="0" borderId="6" xfId="1" applyFont="1" applyFill="1" applyBorder="1" applyAlignment="1">
      <alignment horizontal="left" vertical="center" wrapText="1"/>
    </xf>
    <xf numFmtId="0" fontId="1" fillId="0" borderId="6" xfId="1" applyFont="1" applyFill="1" applyBorder="1" applyAlignment="1">
      <alignment horizontal="center" vertical="center"/>
    </xf>
    <xf numFmtId="164" fontId="1" fillId="0" borderId="6" xfId="2" applyFont="1" applyFill="1" applyBorder="1" applyAlignment="1">
      <alignment vertical="center" wrapText="1"/>
    </xf>
    <xf numFmtId="164" fontId="1" fillId="0" borderId="6" xfId="2" applyFont="1" applyFill="1" applyBorder="1" applyAlignment="1">
      <alignment vertical="center"/>
    </xf>
    <xf numFmtId="164" fontId="1" fillId="4" borderId="6" xfId="2" applyFont="1" applyFill="1" applyBorder="1" applyAlignment="1" applyProtection="1">
      <alignment vertical="center"/>
    </xf>
    <xf numFmtId="164" fontId="17" fillId="4" borderId="6" xfId="1" applyNumberFormat="1" applyFont="1" applyFill="1" applyBorder="1" applyAlignment="1" applyProtection="1">
      <alignment vertical="center"/>
    </xf>
    <xf numFmtId="0" fontId="26" fillId="0" borderId="6" xfId="0" applyFont="1" applyFill="1" applyBorder="1" applyAlignment="1">
      <alignment horizontal="center" vertical="center" wrapText="1"/>
    </xf>
    <xf numFmtId="0" fontId="34" fillId="0" borderId="6" xfId="0" applyFont="1" applyBorder="1" applyAlignment="1">
      <alignment horizontal="left" vertical="center" wrapText="1"/>
    </xf>
    <xf numFmtId="0" fontId="36" fillId="0" borderId="6" xfId="1" applyFont="1" applyFill="1" applyBorder="1" applyAlignment="1">
      <alignment horizontal="center" vertical="center" wrapText="1"/>
    </xf>
    <xf numFmtId="0" fontId="34" fillId="0" borderId="6" xfId="0" applyFont="1" applyBorder="1" applyAlignment="1">
      <alignment horizontal="left" vertical="top" wrapText="1"/>
    </xf>
    <xf numFmtId="0" fontId="26" fillId="9" borderId="6" xfId="1" applyFont="1" applyFill="1" applyBorder="1" applyAlignment="1">
      <alignment horizontal="center" vertical="center" wrapText="1"/>
    </xf>
    <xf numFmtId="0" fontId="34" fillId="9" borderId="6" xfId="1" applyFont="1" applyFill="1" applyBorder="1" applyAlignment="1">
      <alignment horizontal="left" vertical="center" wrapText="1"/>
    </xf>
    <xf numFmtId="0" fontId="1" fillId="9" borderId="6" xfId="1" applyFont="1" applyFill="1" applyBorder="1" applyAlignment="1">
      <alignment horizontal="center" vertical="center"/>
    </xf>
    <xf numFmtId="164" fontId="1" fillId="9" borderId="6" xfId="2" applyFont="1" applyFill="1" applyBorder="1" applyAlignment="1">
      <alignment vertical="center" wrapText="1"/>
    </xf>
    <xf numFmtId="0" fontId="1" fillId="9" borderId="6" xfId="1" applyFont="1" applyFill="1" applyBorder="1" applyAlignment="1">
      <alignment horizontal="center" vertical="center" wrapText="1"/>
    </xf>
    <xf numFmtId="164" fontId="1" fillId="9" borderId="6" xfId="2" applyFont="1" applyFill="1" applyBorder="1" applyAlignment="1">
      <alignment vertical="center"/>
    </xf>
    <xf numFmtId="164" fontId="1" fillId="9" borderId="6" xfId="2" applyFont="1" applyFill="1" applyBorder="1" applyAlignment="1" applyProtection="1">
      <alignment vertical="center"/>
    </xf>
    <xf numFmtId="164" fontId="17" fillId="9" borderId="6" xfId="1" applyNumberFormat="1" applyFont="1" applyFill="1" applyBorder="1" applyAlignment="1" applyProtection="1">
      <alignment vertical="center"/>
    </xf>
    <xf numFmtId="0" fontId="37" fillId="0" borderId="6"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34" fillId="0" borderId="0" xfId="1" applyFont="1" applyFill="1" applyBorder="1" applyAlignment="1">
      <alignment horizontal="left" vertical="center" wrapText="1"/>
    </xf>
    <xf numFmtId="0" fontId="1" fillId="0" borderId="0" xfId="1" applyFont="1" applyFill="1" applyBorder="1" applyAlignment="1">
      <alignment horizontal="center" vertical="center"/>
    </xf>
    <xf numFmtId="164" fontId="1" fillId="0" borderId="0" xfId="2" applyFont="1" applyFill="1" applyBorder="1" applyAlignment="1">
      <alignment vertical="center" wrapText="1"/>
    </xf>
    <xf numFmtId="164" fontId="1" fillId="0" borderId="0" xfId="2" applyFont="1" applyFill="1" applyBorder="1" applyAlignment="1">
      <alignment vertical="center"/>
    </xf>
    <xf numFmtId="164" fontId="1" fillId="4" borderId="0" xfId="2" applyFont="1" applyFill="1" applyBorder="1" applyAlignment="1" applyProtection="1">
      <alignment vertical="center"/>
    </xf>
    <xf numFmtId="164" fontId="17" fillId="4" borderId="0" xfId="1" applyNumberFormat="1" applyFont="1" applyFill="1" applyBorder="1" applyAlignment="1" applyProtection="1">
      <alignment vertical="center"/>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4" borderId="0" xfId="0" applyFont="1" applyFill="1"/>
    <xf numFmtId="164" fontId="1" fillId="0" borderId="0" xfId="0" applyNumberFormat="1" applyFont="1"/>
    <xf numFmtId="0" fontId="23" fillId="3" borderId="6" xfId="0" applyFont="1" applyFill="1" applyBorder="1" applyAlignment="1">
      <alignment horizontal="center" wrapText="1"/>
    </xf>
    <xf numFmtId="0" fontId="26" fillId="15" borderId="6" xfId="0" applyFont="1" applyFill="1" applyBorder="1" applyAlignment="1">
      <alignment wrapText="1"/>
    </xf>
    <xf numFmtId="0" fontId="26" fillId="15" borderId="6" xfId="0" applyFont="1" applyFill="1" applyBorder="1" applyAlignment="1">
      <alignment horizontal="center" vertical="center" wrapText="1"/>
    </xf>
    <xf numFmtId="0" fontId="26" fillId="15" borderId="6" xfId="0" applyFont="1" applyFill="1" applyBorder="1" applyAlignment="1">
      <alignment horizontal="left" vertical="center" wrapText="1"/>
    </xf>
    <xf numFmtId="44" fontId="26" fillId="15" borderId="6" xfId="13" applyFont="1" applyFill="1" applyBorder="1" applyAlignment="1">
      <alignment vertical="center" wrapText="1"/>
    </xf>
    <xf numFmtId="0" fontId="1" fillId="0" borderId="6" xfId="0" applyFont="1" applyBorder="1" applyAlignment="1">
      <alignment horizontal="center" vertical="center" wrapText="1"/>
    </xf>
    <xf numFmtId="0" fontId="26" fillId="5" borderId="6" xfId="0" applyFont="1" applyFill="1" applyBorder="1" applyAlignment="1">
      <alignment horizontal="center" vertical="center" wrapText="1"/>
    </xf>
    <xf numFmtId="44" fontId="1" fillId="0" borderId="6" xfId="13" applyFont="1" applyBorder="1" applyAlignment="1">
      <alignment vertical="center" wrapText="1"/>
    </xf>
    <xf numFmtId="0" fontId="34" fillId="0" borderId="6" xfId="0" applyFont="1" applyFill="1" applyBorder="1" applyAlignment="1">
      <alignment horizontal="left" vertical="center" wrapText="1"/>
    </xf>
    <xf numFmtId="44" fontId="1" fillId="0" borderId="6" xfId="13" applyFont="1" applyFill="1" applyBorder="1" applyAlignment="1">
      <alignment vertical="center" wrapText="1"/>
    </xf>
    <xf numFmtId="0" fontId="1" fillId="9" borderId="6"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34" fillId="6" borderId="0" xfId="0" applyFont="1" applyFill="1" applyBorder="1" applyAlignment="1">
      <alignment wrapText="1"/>
    </xf>
    <xf numFmtId="0" fontId="34" fillId="6" borderId="0" xfId="0" applyFont="1" applyFill="1" applyBorder="1" applyAlignment="1">
      <alignment wrapText="1" readingOrder="1"/>
    </xf>
    <xf numFmtId="8" fontId="34" fillId="6" borderId="0" xfId="0" applyNumberFormat="1" applyFont="1" applyFill="1" applyBorder="1" applyAlignment="1">
      <alignment wrapText="1"/>
    </xf>
    <xf numFmtId="8" fontId="34" fillId="0" borderId="0" xfId="0" applyNumberFormat="1" applyFont="1" applyFill="1" applyBorder="1" applyAlignment="1">
      <alignment wrapText="1"/>
    </xf>
    <xf numFmtId="8" fontId="23" fillId="0" borderId="0" xfId="0" applyNumberFormat="1" applyFont="1" applyFill="1" applyBorder="1" applyAlignment="1">
      <alignment wrapText="1"/>
    </xf>
    <xf numFmtId="0" fontId="34" fillId="0" borderId="0" xfId="0" applyFont="1" applyFill="1" applyBorder="1" applyAlignment="1">
      <alignment wrapText="1"/>
    </xf>
    <xf numFmtId="0" fontId="39" fillId="0" borderId="6" xfId="1" applyFont="1" applyFill="1" applyBorder="1" applyAlignment="1">
      <alignment horizontal="center" vertical="center" wrapText="1"/>
    </xf>
    <xf numFmtId="0" fontId="39" fillId="5" borderId="6" xfId="0" applyFont="1" applyFill="1" applyBorder="1" applyAlignment="1">
      <alignment horizontal="center" vertical="center" wrapText="1"/>
    </xf>
    <xf numFmtId="0" fontId="1" fillId="9" borderId="6" xfId="1" applyFont="1" applyFill="1" applyBorder="1" applyAlignment="1">
      <alignment horizontal="left" vertical="center" wrapText="1"/>
    </xf>
    <xf numFmtId="0" fontId="41" fillId="0" borderId="6" xfId="1" applyFont="1" applyFill="1" applyBorder="1" applyAlignment="1">
      <alignment horizontal="center" vertical="center" wrapText="1"/>
    </xf>
    <xf numFmtId="0" fontId="26" fillId="0" borderId="6" xfId="1" applyFont="1" applyFill="1" applyBorder="1" applyAlignment="1">
      <alignment horizontal="left" vertical="center" wrapText="1"/>
    </xf>
    <xf numFmtId="0" fontId="26" fillId="6" borderId="6" xfId="0" applyFont="1" applyFill="1" applyBorder="1" applyAlignment="1">
      <alignment wrapText="1"/>
    </xf>
    <xf numFmtId="0" fontId="26" fillId="0" borderId="6" xfId="1" applyFont="1" applyFill="1" applyBorder="1" applyAlignment="1">
      <alignment horizontal="center" vertical="center"/>
    </xf>
    <xf numFmtId="164" fontId="26" fillId="0" borderId="6" xfId="2" applyFont="1" applyFill="1" applyBorder="1" applyAlignment="1">
      <alignment vertical="center" wrapText="1"/>
    </xf>
    <xf numFmtId="164" fontId="26" fillId="0" borderId="6" xfId="2" applyFont="1" applyFill="1" applyBorder="1" applyAlignment="1">
      <alignment vertical="center"/>
    </xf>
    <xf numFmtId="164" fontId="26" fillId="4" borderId="6" xfId="2" applyFont="1" applyFill="1" applyBorder="1" applyAlignment="1" applyProtection="1">
      <alignment vertical="center"/>
    </xf>
    <xf numFmtId="164" fontId="25" fillId="4" borderId="6" xfId="1" applyNumberFormat="1" applyFont="1" applyFill="1" applyBorder="1" applyAlignment="1" applyProtection="1">
      <alignment vertical="center"/>
    </xf>
    <xf numFmtId="8" fontId="26" fillId="15" borderId="6" xfId="0" applyNumberFormat="1" applyFont="1" applyFill="1" applyBorder="1" applyAlignment="1">
      <alignment wrapText="1"/>
    </xf>
    <xf numFmtId="164" fontId="26" fillId="15" borderId="6" xfId="2" applyFont="1" applyFill="1" applyBorder="1" applyAlignment="1" applyProtection="1">
      <alignment vertical="center"/>
    </xf>
    <xf numFmtId="164" fontId="25" fillId="15" borderId="6" xfId="1" applyNumberFormat="1" applyFont="1" applyFill="1" applyBorder="1" applyAlignment="1" applyProtection="1">
      <alignment vertical="center"/>
    </xf>
    <xf numFmtId="164" fontId="26" fillId="4" borderId="6" xfId="2" applyFont="1" applyFill="1" applyBorder="1" applyAlignment="1" applyProtection="1">
      <alignment vertical="center" wrapText="1"/>
    </xf>
    <xf numFmtId="164" fontId="25" fillId="4" borderId="6" xfId="1" applyNumberFormat="1" applyFont="1" applyFill="1" applyBorder="1" applyAlignment="1" applyProtection="1">
      <alignment vertical="center" wrapText="1"/>
    </xf>
    <xf numFmtId="0" fontId="26" fillId="0" borderId="6" xfId="0" applyFont="1" applyBorder="1" applyAlignment="1">
      <alignment horizontal="center" vertical="center" wrapText="1"/>
    </xf>
    <xf numFmtId="0" fontId="26" fillId="0" borderId="6" xfId="0" applyFont="1" applyBorder="1" applyAlignment="1">
      <alignment horizontal="left" vertical="center" wrapText="1"/>
    </xf>
    <xf numFmtId="44" fontId="26" fillId="0" borderId="6" xfId="13" applyFont="1" applyBorder="1" applyAlignment="1">
      <alignment vertical="center" wrapText="1"/>
    </xf>
    <xf numFmtId="0" fontId="26" fillId="15" borderId="6" xfId="1" applyFont="1" applyFill="1" applyBorder="1" applyAlignment="1">
      <alignment horizontal="left" vertical="center" wrapText="1"/>
    </xf>
    <xf numFmtId="164" fontId="26" fillId="15" borderId="6" xfId="2" applyFont="1" applyFill="1" applyBorder="1" applyAlignment="1">
      <alignment vertical="center" wrapText="1"/>
    </xf>
    <xf numFmtId="0" fontId="26" fillId="15" borderId="6" xfId="0" applyFont="1" applyFill="1" applyBorder="1"/>
    <xf numFmtId="0" fontId="26" fillId="0" borderId="6" xfId="0" applyFont="1" applyFill="1" applyBorder="1" applyAlignment="1">
      <alignment horizontal="left" vertical="center" wrapText="1"/>
    </xf>
    <xf numFmtId="0" fontId="26" fillId="0" borderId="6" xfId="0" applyFont="1" applyFill="1" applyBorder="1" applyAlignment="1">
      <alignment horizontal="center" vertical="center"/>
    </xf>
    <xf numFmtId="8" fontId="26" fillId="0" borderId="6" xfId="0" applyNumberFormat="1" applyFont="1" applyFill="1" applyBorder="1" applyAlignment="1">
      <alignment vertical="center" wrapText="1"/>
    </xf>
    <xf numFmtId="0" fontId="26" fillId="0" borderId="6" xfId="0" applyFont="1" applyFill="1" applyBorder="1" applyAlignment="1">
      <alignment vertical="center"/>
    </xf>
    <xf numFmtId="0" fontId="36" fillId="0" borderId="6" xfId="0" applyFont="1" applyFill="1" applyBorder="1" applyAlignment="1">
      <alignment horizontal="center" vertical="center" wrapText="1"/>
    </xf>
    <xf numFmtId="0" fontId="34" fillId="9" borderId="6" xfId="0" applyFont="1" applyFill="1" applyBorder="1" applyAlignment="1">
      <alignment horizontal="left" vertical="center" wrapText="1"/>
    </xf>
    <xf numFmtId="164" fontId="17" fillId="4" borderId="1" xfId="1" applyNumberFormat="1" applyFont="1" applyFill="1" applyBorder="1" applyAlignment="1" applyProtection="1">
      <alignment vertical="center"/>
    </xf>
    <xf numFmtId="0" fontId="26" fillId="0" borderId="1" xfId="1" applyFont="1" applyFill="1" applyBorder="1" applyAlignment="1">
      <alignment horizontal="center" vertical="center" wrapText="1"/>
    </xf>
    <xf numFmtId="0" fontId="34" fillId="0" borderId="1" xfId="1" applyFont="1" applyFill="1" applyBorder="1" applyAlignment="1">
      <alignment horizontal="left" vertical="center" wrapText="1"/>
    </xf>
    <xf numFmtId="0" fontId="0" fillId="0" borderId="0" xfId="0" applyFont="1" applyAlignment="1">
      <alignment horizontal="left" vertical="center" wrapText="1"/>
    </xf>
    <xf numFmtId="0" fontId="34" fillId="0" borderId="1"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4" xfId="0" applyFont="1" applyFill="1" applyBorder="1" applyAlignment="1">
      <alignment horizontal="left" vertical="center" wrapText="1"/>
    </xf>
    <xf numFmtId="8" fontId="34" fillId="0" borderId="1" xfId="0" applyNumberFormat="1" applyFont="1" applyFill="1" applyBorder="1" applyAlignment="1">
      <alignment horizontal="left" vertical="center" wrapText="1"/>
    </xf>
    <xf numFmtId="164" fontId="0" fillId="4" borderId="1" xfId="2" applyFont="1" applyFill="1" applyBorder="1" applyAlignment="1" applyProtection="1">
      <alignment horizontal="left" vertical="center"/>
    </xf>
    <xf numFmtId="164" fontId="17" fillId="4" borderId="1" xfId="1" applyNumberFormat="1" applyFont="1" applyFill="1" applyBorder="1" applyAlignment="1" applyProtection="1">
      <alignment horizontal="left" vertical="center"/>
    </xf>
    <xf numFmtId="0" fontId="0" fillId="0" borderId="1" xfId="1" applyFont="1" applyFill="1" applyBorder="1" applyAlignment="1">
      <alignment horizontal="left" vertical="center" wrapText="1"/>
    </xf>
    <xf numFmtId="0" fontId="34" fillId="0" borderId="3" xfId="0" applyFont="1" applyFill="1" applyBorder="1" applyAlignment="1">
      <alignment horizontal="left" vertical="center" wrapText="1"/>
    </xf>
    <xf numFmtId="0" fontId="26" fillId="6" borderId="15" xfId="0" applyFont="1" applyFill="1" applyBorder="1" applyAlignment="1">
      <alignment horizontal="left" vertical="center" wrapText="1"/>
    </xf>
    <xf numFmtId="8" fontId="34" fillId="0" borderId="3" xfId="0" applyNumberFormat="1"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 xfId="1" applyFont="1" applyFill="1" applyBorder="1" applyAlignment="1">
      <alignment horizontal="left" vertical="center" wrapText="1"/>
    </xf>
    <xf numFmtId="0" fontId="0" fillId="0" borderId="1" xfId="1" applyFont="1" applyFill="1" applyBorder="1" applyAlignment="1">
      <alignment horizontal="left" vertical="center"/>
    </xf>
    <xf numFmtId="164" fontId="0" fillId="0" borderId="1" xfId="2" applyFont="1" applyFill="1" applyBorder="1" applyAlignment="1">
      <alignment horizontal="left" vertical="center" wrapText="1"/>
    </xf>
    <xf numFmtId="164" fontId="0" fillId="0" borderId="1" xfId="2" applyFont="1" applyFill="1" applyBorder="1" applyAlignment="1">
      <alignment horizontal="left" vertical="center"/>
    </xf>
    <xf numFmtId="0" fontId="0" fillId="0" borderId="0" xfId="0" applyFont="1" applyAlignment="1">
      <alignment horizontal="left" vertical="center"/>
    </xf>
    <xf numFmtId="0" fontId="0" fillId="4" borderId="0" xfId="0" applyFont="1" applyFill="1" applyAlignment="1">
      <alignment horizontal="left" vertical="center"/>
    </xf>
    <xf numFmtId="164" fontId="0" fillId="4" borderId="0" xfId="0" applyNumberFormat="1" applyFont="1" applyFill="1" applyAlignment="1">
      <alignment horizontal="left" vertical="center"/>
    </xf>
    <xf numFmtId="0" fontId="17" fillId="3" borderId="1" xfId="1" applyFont="1" applyFill="1" applyBorder="1" applyAlignment="1">
      <alignment horizontal="center" vertical="center" wrapText="1"/>
    </xf>
    <xf numFmtId="0" fontId="25" fillId="3" borderId="1" xfId="1" applyFont="1" applyFill="1" applyBorder="1" applyAlignment="1">
      <alignment horizontal="center" vertical="center" wrapText="1"/>
    </xf>
    <xf numFmtId="0" fontId="27" fillId="3" borderId="1" xfId="1" applyFont="1" applyFill="1" applyBorder="1" applyAlignment="1">
      <alignment horizontal="center" vertical="center" wrapText="1"/>
    </xf>
    <xf numFmtId="0" fontId="29" fillId="3" borderId="0" xfId="0" applyFont="1" applyFill="1" applyAlignment="1">
      <alignment horizontal="center" wrapText="1"/>
    </xf>
    <xf numFmtId="0" fontId="17" fillId="3" borderId="3"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center"/>
    </xf>
    <xf numFmtId="164" fontId="1" fillId="0" borderId="1" xfId="2" applyFont="1" applyFill="1" applyBorder="1" applyAlignment="1">
      <alignment horizontal="left" vertical="center" wrapText="1"/>
    </xf>
    <xf numFmtId="164" fontId="1" fillId="0" borderId="1" xfId="2" applyFont="1" applyFill="1" applyBorder="1" applyAlignment="1">
      <alignment horizontal="left" vertical="center"/>
    </xf>
    <xf numFmtId="164" fontId="1" fillId="4" borderId="1" xfId="2" applyFont="1" applyFill="1" applyBorder="1" applyAlignment="1" applyProtection="1">
      <alignment vertical="center"/>
    </xf>
    <xf numFmtId="0" fontId="1" fillId="0" borderId="1" xfId="1" applyFont="1" applyFill="1" applyBorder="1" applyAlignment="1">
      <alignment horizontal="center" vertical="center" wrapText="1"/>
    </xf>
    <xf numFmtId="0" fontId="1" fillId="14" borderId="1" xfId="1" applyFont="1" applyFill="1" applyBorder="1" applyAlignment="1">
      <alignment horizontal="left" vertical="center" wrapText="1"/>
    </xf>
    <xf numFmtId="0" fontId="34" fillId="14" borderId="1" xfId="1" applyFont="1" applyFill="1" applyBorder="1" applyAlignment="1">
      <alignment horizontal="left" vertical="center" wrapText="1"/>
    </xf>
    <xf numFmtId="0" fontId="26" fillId="14" borderId="1" xfId="1" applyFont="1" applyFill="1" applyBorder="1" applyAlignment="1">
      <alignment horizontal="left" vertical="center" wrapText="1"/>
    </xf>
    <xf numFmtId="0" fontId="1" fillId="14" borderId="1" xfId="1" applyFont="1" applyFill="1" applyBorder="1" applyAlignment="1">
      <alignment horizontal="left" vertical="center"/>
    </xf>
    <xf numFmtId="164" fontId="1" fillId="14" borderId="1" xfId="2" applyFont="1" applyFill="1" applyBorder="1" applyAlignment="1">
      <alignment horizontal="left" vertical="center" wrapText="1"/>
    </xf>
    <xf numFmtId="164" fontId="1" fillId="14" borderId="1" xfId="2" applyFont="1" applyFill="1" applyBorder="1" applyAlignment="1">
      <alignment horizontal="left" vertical="center"/>
    </xf>
    <xf numFmtId="164" fontId="1" fillId="14" borderId="1" xfId="2" applyFont="1" applyFill="1" applyBorder="1" applyAlignment="1" applyProtection="1">
      <alignment vertical="center"/>
    </xf>
    <xf numFmtId="164" fontId="1" fillId="4" borderId="1" xfId="1" applyNumberFormat="1" applyFont="1" applyFill="1" applyBorder="1" applyAlignment="1" applyProtection="1">
      <alignment vertical="center"/>
    </xf>
    <xf numFmtId="0" fontId="1" fillId="9" borderId="1" xfId="1" applyFont="1" applyFill="1" applyBorder="1" applyAlignment="1">
      <alignment horizontal="left" vertical="center" wrapText="1"/>
    </xf>
    <xf numFmtId="0" fontId="26" fillId="9" borderId="1" xfId="1" applyFont="1" applyFill="1" applyBorder="1" applyAlignment="1">
      <alignment horizontal="left" vertical="center" wrapText="1"/>
    </xf>
    <xf numFmtId="0" fontId="34" fillId="9" borderId="1" xfId="1" applyFont="1" applyFill="1" applyBorder="1" applyAlignment="1">
      <alignment horizontal="left" vertical="center" wrapText="1"/>
    </xf>
    <xf numFmtId="0" fontId="1" fillId="9" borderId="1" xfId="1" applyFont="1" applyFill="1" applyBorder="1" applyAlignment="1">
      <alignment horizontal="left" vertical="center"/>
    </xf>
    <xf numFmtId="164" fontId="1" fillId="9" borderId="1" xfId="2" applyFont="1" applyFill="1" applyBorder="1" applyAlignment="1">
      <alignment horizontal="left" vertical="center" wrapText="1"/>
    </xf>
    <xf numFmtId="164" fontId="1" fillId="9" borderId="1" xfId="2" applyFont="1" applyFill="1" applyBorder="1" applyAlignment="1">
      <alignment horizontal="left" vertical="center"/>
    </xf>
    <xf numFmtId="164" fontId="1" fillId="9" borderId="1" xfId="2" applyFont="1" applyFill="1" applyBorder="1" applyAlignment="1" applyProtection="1">
      <alignment vertical="center"/>
    </xf>
    <xf numFmtId="164" fontId="1" fillId="9" borderId="1" xfId="1" applyNumberFormat="1" applyFont="1" applyFill="1" applyBorder="1" applyAlignment="1" applyProtection="1">
      <alignment vertical="center"/>
    </xf>
    <xf numFmtId="0" fontId="1" fillId="9" borderId="1" xfId="1" applyFont="1" applyFill="1" applyBorder="1" applyAlignment="1">
      <alignment horizontal="center" vertical="center" wrapText="1"/>
    </xf>
    <xf numFmtId="164" fontId="1" fillId="14" borderId="1" xfId="1" applyNumberFormat="1" applyFont="1" applyFill="1" applyBorder="1" applyAlignment="1" applyProtection="1">
      <alignment vertical="center"/>
    </xf>
    <xf numFmtId="0" fontId="34" fillId="0" borderId="4" xfId="1" applyFont="1" applyFill="1" applyBorder="1" applyAlignment="1">
      <alignment horizontal="left" vertical="center" wrapText="1"/>
    </xf>
    <xf numFmtId="164" fontId="1" fillId="0" borderId="1" xfId="2" applyFont="1" applyFill="1" applyBorder="1" applyAlignment="1">
      <alignment vertical="center"/>
    </xf>
    <xf numFmtId="0" fontId="32" fillId="0" borderId="1" xfId="0" applyFont="1" applyFill="1" applyBorder="1" applyAlignment="1">
      <alignment vertical="center" wrapText="1"/>
    </xf>
    <xf numFmtId="0" fontId="1" fillId="0" borderId="1" xfId="1" applyFont="1" applyFill="1" applyBorder="1" applyAlignment="1">
      <alignment horizontal="center" vertical="center"/>
    </xf>
    <xf numFmtId="164" fontId="1" fillId="0" borderId="1" xfId="2" applyFont="1" applyFill="1" applyBorder="1" applyAlignment="1">
      <alignment vertical="center" wrapText="1"/>
    </xf>
    <xf numFmtId="0" fontId="35" fillId="0" borderId="1" xfId="0" applyFont="1" applyFill="1" applyBorder="1" applyAlignment="1">
      <alignment vertical="center" wrapText="1"/>
    </xf>
    <xf numFmtId="0" fontId="34" fillId="5" borderId="1" xfId="1" applyFont="1" applyFill="1" applyBorder="1" applyAlignment="1">
      <alignment horizontal="left" vertical="center" wrapText="1"/>
    </xf>
    <xf numFmtId="0" fontId="32" fillId="9" borderId="1" xfId="0" applyFont="1" applyFill="1" applyBorder="1" applyAlignment="1">
      <alignment vertical="center" wrapText="1"/>
    </xf>
    <xf numFmtId="0" fontId="1" fillId="9" borderId="1" xfId="1" applyFont="1" applyFill="1" applyBorder="1" applyAlignment="1">
      <alignment horizontal="center" vertical="center"/>
    </xf>
    <xf numFmtId="164" fontId="1" fillId="9" borderId="1" xfId="2" applyFont="1" applyFill="1" applyBorder="1" applyAlignment="1">
      <alignment vertical="center" wrapText="1"/>
    </xf>
    <xf numFmtId="164" fontId="1" fillId="9" borderId="1" xfId="2" applyFont="1" applyFill="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164" fontId="1" fillId="8" borderId="1" xfId="2" applyFont="1" applyFill="1" applyBorder="1" applyAlignment="1">
      <alignment vertical="center"/>
    </xf>
    <xf numFmtId="0" fontId="29" fillId="3" borderId="0" xfId="0" applyFont="1" applyFill="1" applyAlignment="1">
      <alignment horizontal="center" vertical="center" wrapText="1"/>
    </xf>
    <xf numFmtId="0" fontId="1" fillId="0" borderId="0" xfId="0" applyFont="1" applyAlignment="1">
      <alignment horizontal="left" vertical="center" wrapText="1"/>
    </xf>
    <xf numFmtId="164" fontId="1" fillId="4" borderId="1" xfId="2" applyFont="1" applyFill="1" applyBorder="1" applyAlignment="1" applyProtection="1">
      <alignment horizontal="left" vertical="center"/>
    </xf>
    <xf numFmtId="164" fontId="1" fillId="14" borderId="1" xfId="2" applyFont="1" applyFill="1" applyBorder="1" applyAlignment="1" applyProtection="1">
      <alignment horizontal="left" vertical="center"/>
    </xf>
    <xf numFmtId="164" fontId="17" fillId="14" borderId="1" xfId="1" applyNumberFormat="1" applyFont="1" applyFill="1" applyBorder="1" applyAlignment="1" applyProtection="1">
      <alignment horizontal="left" vertical="center"/>
    </xf>
    <xf numFmtId="164" fontId="1" fillId="4" borderId="1" xfId="1" applyNumberFormat="1" applyFont="1" applyFill="1" applyBorder="1" applyAlignment="1" applyProtection="1">
      <alignment horizontal="left" vertical="center"/>
    </xf>
    <xf numFmtId="164" fontId="1" fillId="9" borderId="1" xfId="2" applyFont="1" applyFill="1" applyBorder="1" applyAlignment="1" applyProtection="1">
      <alignment horizontal="left" vertical="center"/>
    </xf>
    <xf numFmtId="164" fontId="1" fillId="9" borderId="1" xfId="1" applyNumberFormat="1" applyFont="1" applyFill="1" applyBorder="1" applyAlignment="1" applyProtection="1">
      <alignment horizontal="left" vertical="center"/>
    </xf>
    <xf numFmtId="0" fontId="1" fillId="9" borderId="1"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30" fillId="14" borderId="1" xfId="0" applyFont="1" applyFill="1" applyBorder="1" applyAlignment="1">
      <alignment horizontal="left" vertical="center" wrapText="1"/>
    </xf>
    <xf numFmtId="0" fontId="42" fillId="14" borderId="1" xfId="0" applyFont="1" applyFill="1" applyBorder="1" applyAlignment="1">
      <alignment horizontal="left" vertical="center" wrapText="1"/>
    </xf>
    <xf numFmtId="8" fontId="30" fillId="14" borderId="1" xfId="0" applyNumberFormat="1" applyFont="1" applyFill="1" applyBorder="1" applyAlignment="1">
      <alignment horizontal="left" vertical="center" wrapText="1"/>
    </xf>
    <xf numFmtId="164" fontId="1" fillId="14" borderId="1" xfId="1" applyNumberFormat="1" applyFont="1" applyFill="1" applyBorder="1" applyAlignment="1" applyProtection="1">
      <alignment horizontal="left" vertical="center"/>
    </xf>
    <xf numFmtId="0" fontId="1" fillId="14" borderId="1" xfId="0" applyFont="1" applyFill="1" applyBorder="1" applyAlignment="1">
      <alignment horizontal="left" vertical="center"/>
    </xf>
    <xf numFmtId="0" fontId="26"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4" xfId="1" applyFont="1" applyFill="1" applyBorder="1" applyAlignment="1">
      <alignment horizontal="left" vertical="center"/>
    </xf>
    <xf numFmtId="164" fontId="1" fillId="0" borderId="4" xfId="2" applyFont="1" applyFill="1" applyBorder="1" applyAlignment="1">
      <alignment horizontal="left" vertical="center" wrapText="1"/>
    </xf>
    <xf numFmtId="0" fontId="32"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2" fillId="16" borderId="1" xfId="0" applyFont="1" applyFill="1" applyBorder="1" applyAlignment="1">
      <alignment horizontal="left" vertical="center" wrapText="1"/>
    </xf>
    <xf numFmtId="164" fontId="1" fillId="16" borderId="1" xfId="2" applyFont="1" applyFill="1" applyBorder="1" applyAlignment="1">
      <alignment horizontal="left" vertical="center" wrapText="1"/>
    </xf>
    <xf numFmtId="0" fontId="32" fillId="9" borderId="1" xfId="0" applyFont="1" applyFill="1" applyBorder="1" applyAlignment="1">
      <alignment horizontal="left" vertical="center" wrapText="1"/>
    </xf>
    <xf numFmtId="164" fontId="17" fillId="9" borderId="1" xfId="2" applyFont="1" applyFill="1" applyBorder="1" applyAlignment="1" applyProtection="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34" fillId="0" borderId="1" xfId="0" applyFont="1" applyBorder="1" applyAlignment="1">
      <alignment horizontal="left" vertical="center" wrapText="1"/>
    </xf>
    <xf numFmtId="164" fontId="1" fillId="0" borderId="1" xfId="9" applyFont="1" applyBorder="1" applyAlignment="1">
      <alignment horizontal="left" vertical="center"/>
    </xf>
    <xf numFmtId="0" fontId="26" fillId="6" borderId="1" xfId="0" applyFont="1" applyFill="1" applyBorder="1" applyAlignment="1">
      <alignment horizontal="left" vertical="center" wrapText="1"/>
    </xf>
    <xf numFmtId="0" fontId="34" fillId="0" borderId="1" xfId="0" applyFont="1" applyBorder="1" applyAlignment="1">
      <alignment horizontal="left" vertical="center"/>
    </xf>
    <xf numFmtId="164" fontId="34" fillId="0" borderId="1" xfId="0" applyNumberFormat="1" applyFont="1" applyBorder="1" applyAlignment="1">
      <alignment horizontal="left" vertical="center"/>
    </xf>
    <xf numFmtId="0" fontId="1" fillId="9" borderId="1" xfId="0" applyFont="1" applyFill="1" applyBorder="1" applyAlignment="1">
      <alignment horizontal="left" vertical="center" wrapText="1"/>
    </xf>
    <xf numFmtId="0" fontId="26" fillId="9" borderId="1" xfId="0" applyFont="1" applyFill="1" applyBorder="1" applyAlignment="1">
      <alignment horizontal="left" vertical="center" wrapText="1"/>
    </xf>
    <xf numFmtId="0" fontId="34" fillId="9" borderId="1" xfId="0" applyFont="1" applyFill="1" applyBorder="1" applyAlignment="1">
      <alignment horizontal="left" vertical="center" wrapText="1"/>
    </xf>
    <xf numFmtId="164" fontId="1" fillId="9" borderId="1" xfId="9" applyFont="1" applyFill="1" applyBorder="1" applyAlignment="1">
      <alignment horizontal="left" vertical="center"/>
    </xf>
    <xf numFmtId="164" fontId="24" fillId="0" borderId="1" xfId="9" applyFont="1" applyFill="1" applyBorder="1" applyAlignment="1">
      <alignment horizontal="left" vertical="center"/>
    </xf>
    <xf numFmtId="0" fontId="1" fillId="8"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34" fillId="8" borderId="1" xfId="0" applyFont="1" applyFill="1" applyBorder="1" applyAlignment="1">
      <alignment horizontal="left" vertical="center" wrapText="1"/>
    </xf>
    <xf numFmtId="0" fontId="1" fillId="8" borderId="1" xfId="0" applyFont="1" applyFill="1" applyBorder="1" applyAlignment="1">
      <alignment horizontal="left" vertical="center"/>
    </xf>
    <xf numFmtId="164" fontId="1" fillId="8" borderId="1" xfId="9" applyFont="1" applyFill="1" applyBorder="1" applyAlignment="1">
      <alignment horizontal="left" vertical="center"/>
    </xf>
    <xf numFmtId="164" fontId="1" fillId="8" borderId="1" xfId="2" applyFont="1" applyFill="1" applyBorder="1" applyAlignment="1">
      <alignment horizontal="left" vertical="center"/>
    </xf>
    <xf numFmtId="0" fontId="1" fillId="8" borderId="1" xfId="1" applyFont="1" applyFill="1" applyBorder="1" applyAlignment="1">
      <alignment horizontal="left" vertical="center" wrapText="1"/>
    </xf>
    <xf numFmtId="0" fontId="1" fillId="0" borderId="0" xfId="0" applyFont="1" applyAlignment="1">
      <alignment horizontal="left" vertical="center"/>
    </xf>
    <xf numFmtId="0" fontId="1" fillId="4" borderId="0" xfId="0" applyFont="1" applyFill="1" applyAlignment="1">
      <alignment horizontal="left" vertical="center"/>
    </xf>
    <xf numFmtId="165" fontId="1" fillId="4" borderId="0" xfId="0" applyNumberFormat="1" applyFont="1" applyFill="1" applyAlignment="1">
      <alignment horizontal="left" vertical="center"/>
    </xf>
    <xf numFmtId="164" fontId="1" fillId="0" borderId="0" xfId="0" applyNumberFormat="1" applyFont="1" applyAlignment="1">
      <alignment horizontal="left" vertical="center"/>
    </xf>
    <xf numFmtId="0" fontId="0" fillId="9" borderId="1" xfId="0" applyFill="1" applyBorder="1" applyAlignment="1">
      <alignment horizontal="left" vertical="center" wrapText="1"/>
    </xf>
    <xf numFmtId="164" fontId="1" fillId="16" borderId="1" xfId="9" applyFont="1" applyFill="1" applyBorder="1" applyAlignment="1">
      <alignment horizontal="left" vertical="center"/>
    </xf>
    <xf numFmtId="0" fontId="0" fillId="9" borderId="1" xfId="1" applyFont="1" applyFill="1" applyBorder="1" applyAlignment="1">
      <alignment horizontal="left" vertical="center" wrapText="1"/>
    </xf>
    <xf numFmtId="0" fontId="17" fillId="16" borderId="1" xfId="1" applyFont="1" applyFill="1" applyBorder="1" applyAlignment="1">
      <alignment horizontal="left" vertical="center" wrapText="1"/>
    </xf>
    <xf numFmtId="0" fontId="40" fillId="9" borderId="1" xfId="1" applyFont="1" applyFill="1" applyBorder="1" applyAlignment="1">
      <alignment horizontal="left" vertical="center" wrapText="1"/>
    </xf>
    <xf numFmtId="0" fontId="39" fillId="0" borderId="1" xfId="0" applyFont="1" applyFill="1" applyBorder="1" applyAlignment="1">
      <alignment horizontal="left" vertical="center"/>
    </xf>
    <xf numFmtId="0" fontId="39" fillId="0" borderId="1" xfId="0" applyFont="1" applyBorder="1" applyAlignment="1">
      <alignment horizontal="left" vertical="center"/>
    </xf>
    <xf numFmtId="0" fontId="40" fillId="0" borderId="1" xfId="1" applyFont="1" applyFill="1" applyBorder="1" applyAlignment="1">
      <alignment horizontal="left" vertical="center" wrapText="1"/>
    </xf>
    <xf numFmtId="0" fontId="29" fillId="3" borderId="1" xfId="0" applyFont="1" applyFill="1" applyBorder="1" applyAlignment="1">
      <alignment horizontal="center" vertical="center" wrapText="1"/>
    </xf>
    <xf numFmtId="164" fontId="17" fillId="3" borderId="1" xfId="2" applyFont="1" applyFill="1" applyBorder="1" applyAlignment="1">
      <alignment horizontal="center" vertical="center"/>
    </xf>
    <xf numFmtId="0" fontId="28" fillId="0" borderId="1" xfId="0" applyFont="1" applyBorder="1" applyAlignment="1">
      <alignment horizontal="left" vertical="center" wrapText="1"/>
    </xf>
    <xf numFmtId="0" fontId="26" fillId="7" borderId="1" xfId="0" applyFont="1" applyFill="1" applyBorder="1" applyAlignment="1">
      <alignment horizontal="left" vertical="center" wrapText="1"/>
    </xf>
    <xf numFmtId="0" fontId="28" fillId="0" borderId="1" xfId="0" applyFont="1" applyBorder="1" applyAlignment="1">
      <alignment horizontal="left" vertical="top" wrapText="1"/>
    </xf>
    <xf numFmtId="44" fontId="28" fillId="0" borderId="1" xfId="13" applyFont="1" applyBorder="1" applyAlignment="1">
      <alignment horizontal="left" vertical="center"/>
    </xf>
    <xf numFmtId="1" fontId="1" fillId="0" borderId="1" xfId="13" applyNumberFormat="1" applyFont="1" applyFill="1" applyBorder="1" applyAlignment="1">
      <alignment horizontal="left" vertical="center" wrapText="1"/>
    </xf>
    <xf numFmtId="44" fontId="1" fillId="0" borderId="1" xfId="13" applyFont="1" applyFill="1" applyBorder="1" applyAlignment="1">
      <alignment horizontal="left" vertical="center"/>
    </xf>
    <xf numFmtId="0" fontId="28" fillId="0" borderId="1" xfId="0" applyFont="1" applyBorder="1" applyAlignment="1">
      <alignment vertical="center" wrapText="1"/>
    </xf>
    <xf numFmtId="0" fontId="26" fillId="0" borderId="1" xfId="1" applyFont="1" applyFill="1" applyBorder="1" applyAlignment="1">
      <alignment vertical="center" wrapText="1"/>
    </xf>
    <xf numFmtId="0" fontId="26" fillId="7" borderId="1" xfId="0" applyFont="1" applyFill="1" applyBorder="1" applyAlignment="1">
      <alignment vertical="center" wrapText="1"/>
    </xf>
    <xf numFmtId="0" fontId="34" fillId="0" borderId="1" xfId="1" applyFont="1" applyFill="1" applyBorder="1" applyAlignment="1">
      <alignment vertical="center" wrapText="1"/>
    </xf>
    <xf numFmtId="0" fontId="1" fillId="0" borderId="1" xfId="1" applyFont="1" applyFill="1" applyBorder="1" applyAlignment="1">
      <alignment vertical="center"/>
    </xf>
    <xf numFmtId="44" fontId="28" fillId="0" borderId="1" xfId="13" applyFont="1" applyBorder="1" applyAlignment="1">
      <alignment vertical="center"/>
    </xf>
    <xf numFmtId="1" fontId="1" fillId="0" borderId="1" xfId="13" applyNumberFormat="1" applyFont="1" applyFill="1" applyBorder="1" applyAlignment="1">
      <alignment vertical="center" wrapText="1"/>
    </xf>
    <xf numFmtId="44" fontId="1" fillId="0" borderId="1" xfId="13" applyFont="1" applyFill="1" applyBorder="1" applyAlignment="1">
      <alignment vertical="center"/>
    </xf>
    <xf numFmtId="0" fontId="1" fillId="0" borderId="1" xfId="1" applyFont="1" applyFill="1" applyBorder="1" applyAlignment="1">
      <alignment vertical="center" wrapText="1"/>
    </xf>
    <xf numFmtId="0" fontId="33" fillId="0" borderId="1" xfId="0" applyFont="1" applyFill="1" applyBorder="1" applyAlignment="1">
      <alignment vertical="center" wrapText="1"/>
    </xf>
    <xf numFmtId="164" fontId="32" fillId="0" borderId="1" xfId="9" applyFont="1" applyFill="1" applyBorder="1" applyAlignment="1">
      <alignment vertical="center"/>
    </xf>
    <xf numFmtId="0" fontId="32" fillId="0" borderId="1" xfId="0" applyFont="1" applyFill="1" applyBorder="1" applyAlignment="1">
      <alignment vertical="center"/>
    </xf>
    <xf numFmtId="0" fontId="32" fillId="0" borderId="1" xfId="0" applyFont="1" applyBorder="1" applyAlignment="1">
      <alignment vertical="center" wrapText="1"/>
    </xf>
    <xf numFmtId="0" fontId="33" fillId="5" borderId="1" xfId="0" applyFont="1" applyFill="1" applyBorder="1" applyAlignment="1">
      <alignment vertical="center" wrapText="1"/>
    </xf>
    <xf numFmtId="0" fontId="35" fillId="0" borderId="1" xfId="0" applyFont="1" applyBorder="1" applyAlignment="1">
      <alignment vertical="center" wrapText="1"/>
    </xf>
    <xf numFmtId="166" fontId="32" fillId="0" borderId="1" xfId="9" applyNumberFormat="1" applyFont="1" applyBorder="1" applyAlignment="1">
      <alignment vertical="center"/>
    </xf>
    <xf numFmtId="1" fontId="32" fillId="0" borderId="1" xfId="0" applyNumberFormat="1" applyFont="1" applyBorder="1" applyAlignment="1">
      <alignment vertical="center" wrapText="1"/>
    </xf>
    <xf numFmtId="164" fontId="32" fillId="0" borderId="1" xfId="9" applyFont="1" applyBorder="1" applyAlignment="1">
      <alignment vertical="center"/>
    </xf>
    <xf numFmtId="0" fontId="32" fillId="8" borderId="1" xfId="0" applyFont="1" applyFill="1" applyBorder="1" applyAlignment="1">
      <alignment vertical="center" wrapText="1"/>
    </xf>
    <xf numFmtId="0" fontId="33" fillId="8" borderId="1" xfId="0" applyFont="1" applyFill="1" applyBorder="1" applyAlignment="1">
      <alignment vertical="center" wrapText="1"/>
    </xf>
    <xf numFmtId="0" fontId="35" fillId="8" borderId="1" xfId="0" applyFont="1" applyFill="1" applyBorder="1" applyAlignment="1">
      <alignment vertical="center" wrapText="1"/>
    </xf>
    <xf numFmtId="0" fontId="1" fillId="8" borderId="1" xfId="1" applyFont="1" applyFill="1" applyBorder="1" applyAlignment="1">
      <alignment vertical="center"/>
    </xf>
    <xf numFmtId="166" fontId="32" fillId="8" borderId="1" xfId="9" applyNumberFormat="1" applyFont="1" applyFill="1" applyBorder="1" applyAlignment="1">
      <alignment vertical="center"/>
    </xf>
    <xf numFmtId="1" fontId="32" fillId="8" borderId="1" xfId="0" applyNumberFormat="1" applyFont="1" applyFill="1" applyBorder="1" applyAlignment="1">
      <alignment vertical="center" wrapText="1"/>
    </xf>
    <xf numFmtId="164" fontId="32" fillId="8" borderId="1" xfId="9" applyFont="1" applyFill="1" applyBorder="1" applyAlignment="1">
      <alignment vertical="center"/>
    </xf>
    <xf numFmtId="0" fontId="1" fillId="8" borderId="1" xfId="1" applyFont="1" applyFill="1" applyBorder="1" applyAlignment="1">
      <alignment vertical="center" wrapText="1"/>
    </xf>
    <xf numFmtId="166" fontId="32" fillId="8" borderId="1" xfId="0" applyNumberFormat="1" applyFont="1" applyFill="1" applyBorder="1" applyAlignment="1">
      <alignment vertical="center"/>
    </xf>
    <xf numFmtId="1" fontId="32" fillId="8" borderId="1" xfId="9" applyNumberFormat="1" applyFont="1" applyFill="1" applyBorder="1" applyAlignment="1">
      <alignment vertical="center" wrapText="1"/>
    </xf>
    <xf numFmtId="166" fontId="32" fillId="0" borderId="1" xfId="0" applyNumberFormat="1" applyFont="1" applyBorder="1" applyAlignment="1">
      <alignment vertical="center"/>
    </xf>
    <xf numFmtId="1" fontId="32" fillId="0" borderId="1" xfId="9" applyNumberFormat="1" applyFont="1" applyBorder="1" applyAlignment="1">
      <alignment vertical="center" wrapText="1"/>
    </xf>
    <xf numFmtId="1" fontId="32" fillId="0" borderId="1" xfId="0" applyNumberFormat="1" applyFont="1" applyBorder="1" applyAlignment="1">
      <alignment vertical="center"/>
    </xf>
    <xf numFmtId="0" fontId="33" fillId="9" borderId="1" xfId="0" applyFont="1" applyFill="1" applyBorder="1" applyAlignment="1">
      <alignment vertical="center" wrapText="1"/>
    </xf>
    <xf numFmtId="0" fontId="35" fillId="9" borderId="1" xfId="0" applyFont="1" applyFill="1" applyBorder="1" applyAlignment="1">
      <alignment vertical="center" wrapText="1"/>
    </xf>
    <xf numFmtId="0" fontId="1" fillId="9" borderId="1" xfId="1" applyFont="1" applyFill="1" applyBorder="1" applyAlignment="1">
      <alignment vertical="center"/>
    </xf>
    <xf numFmtId="166" fontId="32" fillId="9" borderId="1" xfId="9" applyNumberFormat="1" applyFont="1" applyFill="1" applyBorder="1" applyAlignment="1">
      <alignment vertical="center"/>
    </xf>
    <xf numFmtId="1" fontId="32" fillId="9" borderId="1" xfId="0" applyNumberFormat="1" applyFont="1" applyFill="1" applyBorder="1" applyAlignment="1">
      <alignment vertical="center"/>
    </xf>
    <xf numFmtId="0" fontId="1" fillId="9" borderId="1" xfId="1" applyFont="1" applyFill="1" applyBorder="1" applyAlignment="1">
      <alignment vertical="center" wrapText="1"/>
    </xf>
    <xf numFmtId="0" fontId="1" fillId="14" borderId="1" xfId="1" applyFont="1" applyFill="1" applyBorder="1" applyAlignment="1">
      <alignment vertical="center" wrapText="1"/>
    </xf>
    <xf numFmtId="0" fontId="26" fillId="14" borderId="1" xfId="1" applyFont="1" applyFill="1" applyBorder="1" applyAlignment="1">
      <alignment vertical="center" wrapText="1"/>
    </xf>
    <xf numFmtId="0" fontId="34" fillId="14" borderId="1" xfId="1" applyFont="1" applyFill="1" applyBorder="1" applyAlignment="1">
      <alignment vertical="center" wrapText="1"/>
    </xf>
    <xf numFmtId="0" fontId="1" fillId="14" borderId="1" xfId="1" applyFont="1" applyFill="1" applyBorder="1" applyAlignment="1">
      <alignment vertical="center"/>
    </xf>
    <xf numFmtId="164" fontId="1" fillId="14" borderId="1" xfId="2" applyFont="1" applyFill="1" applyBorder="1" applyAlignment="1">
      <alignment vertical="center" wrapText="1"/>
    </xf>
    <xf numFmtId="164" fontId="1" fillId="14" borderId="1" xfId="2" applyFont="1" applyFill="1" applyBorder="1" applyAlignment="1">
      <alignment vertical="center"/>
    </xf>
    <xf numFmtId="0" fontId="45" fillId="0" borderId="1" xfId="0" applyFont="1" applyBorder="1" applyAlignment="1">
      <alignment vertical="center" wrapText="1"/>
    </xf>
    <xf numFmtId="166" fontId="45" fillId="0" borderId="1" xfId="0" applyNumberFormat="1" applyFont="1" applyBorder="1" applyAlignment="1">
      <alignment vertical="center"/>
    </xf>
    <xf numFmtId="0" fontId="30" fillId="0" borderId="1" xfId="0" applyFont="1" applyBorder="1" applyAlignment="1">
      <alignment vertical="center" wrapText="1"/>
    </xf>
    <xf numFmtId="0" fontId="26" fillId="9" borderId="1" xfId="1" applyFont="1" applyFill="1" applyBorder="1" applyAlignment="1">
      <alignment vertical="center" wrapText="1"/>
    </xf>
    <xf numFmtId="0" fontId="46" fillId="9" borderId="1" xfId="0" applyFont="1" applyFill="1" applyBorder="1" applyAlignment="1">
      <alignment vertical="center" wrapText="1"/>
    </xf>
    <xf numFmtId="0" fontId="34" fillId="9" borderId="1" xfId="1" applyFont="1" applyFill="1" applyBorder="1" applyAlignment="1">
      <alignment vertical="center" wrapText="1"/>
    </xf>
    <xf numFmtId="44" fontId="1" fillId="9" borderId="1" xfId="13" applyFont="1" applyFill="1" applyBorder="1" applyAlignment="1">
      <alignment vertical="center"/>
    </xf>
    <xf numFmtId="0" fontId="46" fillId="0" borderId="1" xfId="0" applyFont="1" applyBorder="1" applyAlignment="1">
      <alignment vertical="center" wrapText="1"/>
    </xf>
    <xf numFmtId="44" fontId="1" fillId="0" borderId="1" xfId="13" applyFont="1" applyFill="1" applyBorder="1" applyAlignment="1">
      <alignment vertical="center" wrapText="1"/>
    </xf>
    <xf numFmtId="44" fontId="1" fillId="10" borderId="1" xfId="13" applyFont="1" applyFill="1" applyBorder="1" applyAlignment="1">
      <alignment vertical="center"/>
    </xf>
    <xf numFmtId="0" fontId="45" fillId="0" borderId="1" xfId="0" applyFont="1" applyBorder="1" applyAlignment="1">
      <alignment vertical="center"/>
    </xf>
    <xf numFmtId="44" fontId="1" fillId="0" borderId="1" xfId="13" applyFont="1" applyBorder="1" applyAlignment="1">
      <alignment vertical="center" wrapText="1"/>
    </xf>
    <xf numFmtId="1" fontId="1" fillId="0" borderId="1" xfId="13" applyNumberFormat="1" applyFont="1" applyBorder="1" applyAlignment="1">
      <alignment vertical="center"/>
    </xf>
    <xf numFmtId="0" fontId="1" fillId="9" borderId="6" xfId="1" applyFont="1" applyFill="1" applyBorder="1" applyAlignment="1">
      <alignment vertical="center" wrapText="1"/>
    </xf>
    <xf numFmtId="0" fontId="1" fillId="0" borderId="6" xfId="1" applyFont="1" applyFill="1" applyBorder="1" applyAlignment="1">
      <alignment vertical="center" wrapText="1"/>
    </xf>
    <xf numFmtId="0" fontId="26" fillId="0" borderId="7" xfId="1" applyFont="1" applyFill="1" applyBorder="1" applyAlignment="1">
      <alignment vertical="center" wrapText="1"/>
    </xf>
    <xf numFmtId="0" fontId="34" fillId="0" borderId="7" xfId="1" applyFont="1" applyFill="1" applyBorder="1" applyAlignment="1">
      <alignment vertical="center" wrapText="1"/>
    </xf>
    <xf numFmtId="0" fontId="1" fillId="0" borderId="7" xfId="1" applyFont="1" applyFill="1" applyBorder="1" applyAlignment="1">
      <alignment vertical="center"/>
    </xf>
    <xf numFmtId="164" fontId="1" fillId="0" borderId="7" xfId="2" applyFont="1" applyFill="1" applyBorder="1" applyAlignment="1">
      <alignment vertical="center" wrapText="1"/>
    </xf>
    <xf numFmtId="0" fontId="1" fillId="0" borderId="7" xfId="1" applyFont="1" applyFill="1" applyBorder="1" applyAlignment="1">
      <alignment vertical="center" wrapText="1"/>
    </xf>
    <xf numFmtId="164" fontId="1" fillId="0" borderId="7" xfId="2" applyFont="1" applyFill="1" applyBorder="1" applyAlignment="1">
      <alignment vertical="center"/>
    </xf>
    <xf numFmtId="164" fontId="1" fillId="4" borderId="7" xfId="2" applyFont="1" applyFill="1" applyBorder="1" applyAlignment="1" applyProtection="1">
      <alignment vertical="center"/>
    </xf>
    <xf numFmtId="164" fontId="1" fillId="4" borderId="7" xfId="1" applyNumberFormat="1" applyFont="1" applyFill="1" applyBorder="1" applyAlignment="1" applyProtection="1">
      <alignment vertical="center"/>
    </xf>
    <xf numFmtId="0" fontId="26" fillId="0" borderId="6" xfId="1" applyFont="1" applyFill="1" applyBorder="1" applyAlignment="1">
      <alignment vertical="center" wrapText="1"/>
    </xf>
    <xf numFmtId="0" fontId="34" fillId="0" borderId="6" xfId="1" applyFont="1" applyFill="1" applyBorder="1" applyAlignment="1">
      <alignment vertical="center" wrapText="1"/>
    </xf>
    <xf numFmtId="0" fontId="1" fillId="0" borderId="6" xfId="1" applyFont="1" applyFill="1" applyBorder="1" applyAlignment="1">
      <alignment vertical="center"/>
    </xf>
    <xf numFmtId="164" fontId="1" fillId="4" borderId="6" xfId="1" applyNumberFormat="1" applyFont="1" applyFill="1" applyBorder="1" applyAlignment="1" applyProtection="1">
      <alignment vertical="center"/>
    </xf>
    <xf numFmtId="44" fontId="1" fillId="9" borderId="1" xfId="13" applyFont="1" applyFill="1" applyBorder="1" applyAlignment="1">
      <alignment vertical="center" wrapText="1"/>
    </xf>
    <xf numFmtId="1" fontId="1" fillId="9" borderId="1" xfId="13" applyNumberFormat="1" applyFont="1" applyFill="1" applyBorder="1" applyAlignment="1">
      <alignment vertical="center" wrapText="1"/>
    </xf>
    <xf numFmtId="0" fontId="0" fillId="0" borderId="1" xfId="1" applyFont="1" applyFill="1" applyBorder="1" applyAlignment="1">
      <alignment vertical="center" wrapText="1"/>
    </xf>
    <xf numFmtId="0" fontId="0" fillId="9" borderId="1" xfId="1" applyFont="1" applyFill="1" applyBorder="1" applyAlignment="1">
      <alignment vertical="center" wrapText="1"/>
    </xf>
    <xf numFmtId="0" fontId="1" fillId="15" borderId="1" xfId="1" applyFont="1" applyFill="1" applyBorder="1" applyAlignment="1">
      <alignment vertical="center" wrapText="1"/>
    </xf>
    <xf numFmtId="0" fontId="26" fillId="15" borderId="1" xfId="1" applyFont="1" applyFill="1" applyBorder="1" applyAlignment="1">
      <alignment vertical="center" wrapText="1"/>
    </xf>
    <xf numFmtId="0" fontId="34" fillId="15" borderId="1" xfId="1" applyFont="1" applyFill="1" applyBorder="1" applyAlignment="1">
      <alignment vertical="center" wrapText="1"/>
    </xf>
    <xf numFmtId="0" fontId="1" fillId="15" borderId="1" xfId="1" applyFont="1" applyFill="1" applyBorder="1" applyAlignment="1">
      <alignment vertical="center"/>
    </xf>
    <xf numFmtId="164" fontId="1" fillId="15" borderId="1" xfId="2" applyFont="1" applyFill="1" applyBorder="1" applyAlignment="1">
      <alignment vertical="center" wrapText="1"/>
    </xf>
    <xf numFmtId="164" fontId="1" fillId="15" borderId="1" xfId="2" applyFont="1" applyFill="1" applyBorder="1" applyAlignment="1">
      <alignment vertical="center"/>
    </xf>
    <xf numFmtId="164" fontId="1" fillId="15" borderId="1" xfId="2" applyFont="1" applyFill="1" applyBorder="1" applyAlignment="1" applyProtection="1">
      <alignment vertical="center"/>
    </xf>
    <xf numFmtId="164" fontId="1" fillId="15" borderId="1" xfId="1" applyNumberFormat="1" applyFont="1" applyFill="1" applyBorder="1" applyAlignment="1" applyProtection="1">
      <alignment vertical="center"/>
    </xf>
    <xf numFmtId="0" fontId="46" fillId="15" borderId="1" xfId="0" applyFont="1" applyFill="1" applyBorder="1" applyAlignment="1">
      <alignment horizontal="center" vertical="center" wrapText="1"/>
    </xf>
    <xf numFmtId="0" fontId="42" fillId="15" borderId="1" xfId="0" applyFont="1" applyFill="1" applyBorder="1" applyAlignment="1">
      <alignment horizontal="center" vertical="center" wrapText="1"/>
    </xf>
    <xf numFmtId="0" fontId="30" fillId="15" borderId="1" xfId="0" applyFont="1" applyFill="1" applyBorder="1" applyAlignment="1">
      <alignment horizontal="left" vertical="center" wrapText="1"/>
    </xf>
    <xf numFmtId="0" fontId="1" fillId="15" borderId="1" xfId="1" applyFont="1" applyFill="1" applyBorder="1" applyAlignment="1">
      <alignment horizontal="center" vertical="center"/>
    </xf>
    <xf numFmtId="164" fontId="46" fillId="15" borderId="1" xfId="9" applyFont="1" applyFill="1" applyBorder="1" applyAlignment="1">
      <alignment vertical="center"/>
    </xf>
    <xf numFmtId="164" fontId="17" fillId="15" borderId="1" xfId="1" applyNumberFormat="1" applyFont="1" applyFill="1" applyBorder="1" applyAlignment="1" applyProtection="1">
      <alignment vertical="center"/>
    </xf>
    <xf numFmtId="0" fontId="1" fillId="15" borderId="1" xfId="1" applyFont="1" applyFill="1" applyBorder="1" applyAlignment="1">
      <alignment horizontal="center" vertical="center" wrapText="1"/>
    </xf>
    <xf numFmtId="0" fontId="46" fillId="0" borderId="1" xfId="0" applyFont="1" applyBorder="1" applyAlignment="1">
      <alignment horizontal="center" vertical="center" wrapText="1"/>
    </xf>
    <xf numFmtId="0" fontId="42" fillId="5" borderId="1" xfId="0" applyFont="1" applyFill="1" applyBorder="1" applyAlignment="1">
      <alignment horizontal="center" vertical="center" wrapText="1"/>
    </xf>
    <xf numFmtId="0" fontId="30" fillId="0" borderId="1" xfId="0" applyFont="1" applyBorder="1" applyAlignment="1">
      <alignment horizontal="left" vertical="center" wrapText="1"/>
    </xf>
    <xf numFmtId="164" fontId="46" fillId="0" borderId="1" xfId="9" applyFont="1" applyBorder="1" applyAlignment="1">
      <alignment vertical="center"/>
    </xf>
    <xf numFmtId="164" fontId="46" fillId="0" borderId="1" xfId="9" applyFont="1" applyBorder="1" applyAlignment="1">
      <alignment vertical="center" wrapText="1"/>
    </xf>
    <xf numFmtId="164" fontId="46" fillId="0" borderId="7" xfId="9" applyFont="1" applyBorder="1" applyAlignment="1">
      <alignment vertical="center"/>
    </xf>
    <xf numFmtId="0" fontId="46" fillId="0" borderId="1" xfId="0" applyFont="1" applyBorder="1" applyAlignment="1">
      <alignment horizontal="center" vertical="center"/>
    </xf>
    <xf numFmtId="164" fontId="46" fillId="0" borderId="6" xfId="9" applyFont="1" applyBorder="1" applyAlignment="1">
      <alignment vertical="center"/>
    </xf>
    <xf numFmtId="0" fontId="46" fillId="0" borderId="4" xfId="0" applyFont="1" applyBorder="1" applyAlignment="1">
      <alignment horizontal="center" vertical="center"/>
    </xf>
    <xf numFmtId="164" fontId="46" fillId="0" borderId="3" xfId="9" applyFont="1" applyBorder="1" applyAlignment="1">
      <alignment vertical="center"/>
    </xf>
    <xf numFmtId="165" fontId="30" fillId="8" borderId="1" xfId="0" applyNumberFormat="1" applyFont="1" applyFill="1" applyBorder="1" applyAlignment="1">
      <alignment vertical="center" wrapText="1"/>
    </xf>
    <xf numFmtId="0" fontId="46" fillId="9" borderId="1" xfId="0" applyFont="1" applyFill="1" applyBorder="1" applyAlignment="1">
      <alignment horizontal="center" vertical="center" wrapText="1"/>
    </xf>
    <xf numFmtId="0" fontId="42" fillId="9" borderId="1" xfId="0" applyFont="1" applyFill="1" applyBorder="1" applyAlignment="1">
      <alignment horizontal="center" vertical="center" wrapText="1"/>
    </xf>
    <xf numFmtId="0" fontId="30" fillId="9" borderId="1" xfId="0" applyFont="1" applyFill="1" applyBorder="1" applyAlignment="1">
      <alignment horizontal="left" vertical="center" wrapText="1"/>
    </xf>
    <xf numFmtId="164" fontId="46" fillId="9" borderId="1" xfId="9" applyFont="1" applyFill="1" applyBorder="1" applyAlignment="1">
      <alignment vertical="center" wrapText="1"/>
    </xf>
    <xf numFmtId="164" fontId="46" fillId="9" borderId="1" xfId="9" applyFont="1" applyFill="1" applyBorder="1" applyAlignment="1">
      <alignment vertical="center"/>
    </xf>
    <xf numFmtId="164" fontId="17" fillId="9" borderId="1" xfId="1" applyNumberFormat="1" applyFont="1" applyFill="1" applyBorder="1" applyAlignment="1" applyProtection="1">
      <alignment vertical="center"/>
    </xf>
    <xf numFmtId="0" fontId="35" fillId="0" borderId="1" xfId="0" applyFont="1" applyFill="1" applyBorder="1" applyAlignment="1">
      <alignment wrapText="1"/>
    </xf>
    <xf numFmtId="0" fontId="35" fillId="0" borderId="4" xfId="0" applyFont="1" applyFill="1" applyBorder="1" applyAlignment="1">
      <alignment wrapText="1"/>
    </xf>
    <xf numFmtId="8" fontId="35" fillId="0" borderId="4" xfId="0" applyNumberFormat="1" applyFont="1" applyFill="1" applyBorder="1" applyAlignment="1">
      <alignment wrapText="1"/>
    </xf>
    <xf numFmtId="165" fontId="35" fillId="0" borderId="4" xfId="0" applyNumberFormat="1" applyFont="1" applyFill="1" applyBorder="1" applyAlignment="1">
      <alignment wrapText="1"/>
    </xf>
    <xf numFmtId="0" fontId="35" fillId="0" borderId="3" xfId="0" applyFont="1" applyFill="1" applyBorder="1" applyAlignment="1">
      <alignment wrapText="1"/>
    </xf>
    <xf numFmtId="0" fontId="35" fillId="0" borderId="15" xfId="0" applyFont="1" applyFill="1" applyBorder="1" applyAlignment="1">
      <alignment wrapText="1"/>
    </xf>
    <xf numFmtId="8" fontId="35" fillId="0" borderId="15" xfId="0" applyNumberFormat="1" applyFont="1" applyFill="1" applyBorder="1" applyAlignment="1">
      <alignment wrapText="1"/>
    </xf>
    <xf numFmtId="165" fontId="35" fillId="0" borderId="15" xfId="0" applyNumberFormat="1" applyFont="1" applyFill="1" applyBorder="1" applyAlignment="1">
      <alignment wrapText="1"/>
    </xf>
    <xf numFmtId="164" fontId="34" fillId="4" borderId="1" xfId="2" applyFont="1" applyFill="1" applyBorder="1" applyAlignment="1" applyProtection="1">
      <alignment vertical="center"/>
    </xf>
    <xf numFmtId="164" fontId="23" fillId="4" borderId="1" xfId="1" applyNumberFormat="1" applyFont="1" applyFill="1" applyBorder="1" applyAlignment="1" applyProtection="1">
      <alignment vertical="center"/>
    </xf>
    <xf numFmtId="0" fontId="34" fillId="0" borderId="1" xfId="1" applyFont="1" applyFill="1" applyBorder="1" applyAlignment="1">
      <alignment horizontal="center" vertical="center" wrapText="1"/>
    </xf>
    <xf numFmtId="0" fontId="35" fillId="9" borderId="3" xfId="0" applyFont="1" applyFill="1" applyBorder="1" applyAlignment="1">
      <alignment wrapText="1"/>
    </xf>
    <xf numFmtId="0" fontId="35" fillId="9" borderId="15" xfId="0" applyFont="1" applyFill="1" applyBorder="1" applyAlignment="1">
      <alignment wrapText="1"/>
    </xf>
    <xf numFmtId="8" fontId="35" fillId="9" borderId="15" xfId="0" applyNumberFormat="1" applyFont="1" applyFill="1" applyBorder="1" applyAlignment="1">
      <alignment wrapText="1"/>
    </xf>
    <xf numFmtId="165" fontId="35" fillId="9" borderId="15" xfId="0" applyNumberFormat="1" applyFont="1" applyFill="1" applyBorder="1" applyAlignment="1">
      <alignment wrapText="1"/>
    </xf>
    <xf numFmtId="164" fontId="34" fillId="9" borderId="1" xfId="2" applyFont="1" applyFill="1" applyBorder="1" applyAlignment="1" applyProtection="1">
      <alignment vertical="center"/>
    </xf>
    <xf numFmtId="164" fontId="23" fillId="9" borderId="1" xfId="1" applyNumberFormat="1" applyFont="1" applyFill="1" applyBorder="1" applyAlignment="1" applyProtection="1">
      <alignment vertical="center"/>
    </xf>
    <xf numFmtId="0" fontId="34" fillId="9" borderId="1" xfId="1" applyFont="1" applyFill="1" applyBorder="1" applyAlignment="1">
      <alignment horizontal="center" vertical="center" wrapText="1"/>
    </xf>
    <xf numFmtId="164" fontId="34" fillId="4" borderId="1" xfId="1" applyNumberFormat="1" applyFont="1" applyFill="1" applyBorder="1" applyAlignment="1" applyProtection="1">
      <alignment vertical="center"/>
    </xf>
    <xf numFmtId="0" fontId="34" fillId="0" borderId="1" xfId="1" applyFont="1" applyFill="1" applyBorder="1" applyAlignment="1">
      <alignment horizontal="center" vertical="center"/>
    </xf>
    <xf numFmtId="164" fontId="34" fillId="0" borderId="1" xfId="2" applyFont="1" applyFill="1" applyBorder="1" applyAlignment="1">
      <alignment vertical="center" wrapText="1"/>
    </xf>
    <xf numFmtId="164" fontId="34" fillId="0" borderId="1" xfId="2" applyFont="1" applyFill="1" applyBorder="1" applyAlignment="1">
      <alignment vertical="center"/>
    </xf>
    <xf numFmtId="164" fontId="1" fillId="4" borderId="0" xfId="0" applyNumberFormat="1" applyFont="1" applyFill="1"/>
    <xf numFmtId="165" fontId="3" fillId="0" borderId="9" xfId="0" applyNumberFormat="1" applyFont="1" applyBorder="1"/>
    <xf numFmtId="165" fontId="0" fillId="0" borderId="1" xfId="0" applyNumberFormat="1" applyFill="1" applyBorder="1"/>
    <xf numFmtId="165" fontId="2" fillId="0" borderId="1" xfId="8" applyNumberFormat="1" applyFill="1" applyBorder="1"/>
    <xf numFmtId="165" fontId="0" fillId="12" borderId="1" xfId="0" applyNumberFormat="1" applyFill="1" applyBorder="1"/>
    <xf numFmtId="165" fontId="0" fillId="0" borderId="18" xfId="8" applyNumberFormat="1" applyFont="1" applyBorder="1"/>
    <xf numFmtId="0" fontId="2" fillId="0" borderId="10" xfId="8" applyFill="1" applyBorder="1"/>
    <xf numFmtId="3" fontId="2" fillId="0" borderId="0" xfId="8" applyNumberFormat="1" applyFill="1"/>
    <xf numFmtId="0" fontId="3" fillId="11" borderId="7" xfId="0" applyFont="1" applyFill="1" applyBorder="1" applyAlignment="1">
      <alignment horizontal="center"/>
    </xf>
    <xf numFmtId="0" fontId="3" fillId="11" borderId="19" xfId="8" applyFont="1" applyFill="1" applyBorder="1" applyAlignment="1">
      <alignment horizontal="center"/>
    </xf>
    <xf numFmtId="165" fontId="3" fillId="0" borderId="20" xfId="0" applyNumberFormat="1" applyFont="1" applyBorder="1"/>
    <xf numFmtId="165" fontId="2" fillId="0" borderId="21" xfId="8" applyNumberFormat="1" applyBorder="1"/>
    <xf numFmtId="167" fontId="0" fillId="0" borderId="1" xfId="9" applyNumberFormat="1" applyFont="1" applyFill="1" applyBorder="1"/>
    <xf numFmtId="167" fontId="0" fillId="13" borderId="1" xfId="9" applyNumberFormat="1" applyFont="1" applyFill="1" applyBorder="1"/>
    <xf numFmtId="167" fontId="2" fillId="12" borderId="1" xfId="9" applyNumberFormat="1" applyFont="1" applyFill="1" applyBorder="1"/>
    <xf numFmtId="167" fontId="2" fillId="0" borderId="1" xfId="9" applyNumberFormat="1" applyFont="1" applyFill="1" applyBorder="1"/>
    <xf numFmtId="167" fontId="0" fillId="0" borderId="22" xfId="9" applyNumberFormat="1" applyFont="1" applyFill="1" applyBorder="1"/>
    <xf numFmtId="167" fontId="0" fillId="12" borderId="22" xfId="9" applyNumberFormat="1" applyFont="1" applyFill="1" applyBorder="1"/>
    <xf numFmtId="167" fontId="2" fillId="12" borderId="22" xfId="9" applyNumberFormat="1" applyFont="1" applyFill="1" applyBorder="1"/>
    <xf numFmtId="167" fontId="2" fillId="0" borderId="22" xfId="9" applyNumberFormat="1" applyFont="1" applyFill="1" applyBorder="1"/>
    <xf numFmtId="165" fontId="0" fillId="0" borderId="18" xfId="8" applyNumberFormat="1" applyFont="1" applyFill="1" applyBorder="1"/>
    <xf numFmtId="167" fontId="3" fillId="11" borderId="1" xfId="9" applyNumberFormat="1" applyFont="1" applyFill="1" applyBorder="1" applyAlignment="1">
      <alignment horizontal="center"/>
    </xf>
    <xf numFmtId="167" fontId="3" fillId="11" borderId="22" xfId="9" applyNumberFormat="1" applyFont="1" applyFill="1" applyBorder="1" applyAlignment="1">
      <alignment horizontal="center"/>
    </xf>
    <xf numFmtId="165" fontId="2" fillId="12" borderId="1" xfId="8" applyNumberFormat="1" applyFill="1" applyBorder="1"/>
    <xf numFmtId="165" fontId="0" fillId="0" borderId="0" xfId="0" applyNumberFormat="1" applyFill="1"/>
    <xf numFmtId="0" fontId="1" fillId="0" borderId="1" xfId="1" applyFont="1" applyFill="1" applyBorder="1" applyAlignment="1">
      <alignment horizontal="left" wrapText="1"/>
    </xf>
    <xf numFmtId="0" fontId="26" fillId="0" borderId="1" xfId="1" applyFont="1" applyFill="1" applyBorder="1" applyAlignment="1">
      <alignment horizontal="left" wrapText="1"/>
    </xf>
    <xf numFmtId="0" fontId="34" fillId="0" borderId="1" xfId="1" applyFont="1" applyFill="1" applyBorder="1" applyAlignment="1">
      <alignment horizontal="left" wrapText="1"/>
    </xf>
    <xf numFmtId="0" fontId="1" fillId="0" borderId="1" xfId="1" applyFont="1" applyFill="1" applyBorder="1" applyAlignment="1">
      <alignment horizontal="left"/>
    </xf>
    <xf numFmtId="164" fontId="1" fillId="0" borderId="1" xfId="2" applyFont="1" applyFill="1" applyBorder="1" applyAlignment="1">
      <alignment horizontal="left" wrapText="1"/>
    </xf>
    <xf numFmtId="164" fontId="1" fillId="0" borderId="1" xfId="2" applyFont="1" applyFill="1" applyBorder="1" applyAlignment="1">
      <alignment horizontal="left"/>
    </xf>
    <xf numFmtId="164" fontId="1" fillId="4" borderId="1" xfId="2" applyFont="1" applyFill="1" applyBorder="1" applyAlignment="1" applyProtection="1">
      <alignment horizontal="left"/>
    </xf>
    <xf numFmtId="164" fontId="17" fillId="4" borderId="1" xfId="1" applyNumberFormat="1" applyFont="1" applyFill="1" applyBorder="1" applyAlignment="1" applyProtection="1">
      <alignment horizontal="left"/>
    </xf>
    <xf numFmtId="0" fontId="1" fillId="9" borderId="1" xfId="1" applyFont="1" applyFill="1" applyBorder="1" applyAlignment="1">
      <alignment horizontal="left" wrapText="1"/>
    </xf>
    <xf numFmtId="0" fontId="26" fillId="9" borderId="1" xfId="1" applyFont="1" applyFill="1" applyBorder="1" applyAlignment="1">
      <alignment horizontal="left" wrapText="1"/>
    </xf>
    <xf numFmtId="0" fontId="1" fillId="9" borderId="1" xfId="1" applyFont="1" applyFill="1" applyBorder="1" applyAlignment="1">
      <alignment horizontal="left"/>
    </xf>
    <xf numFmtId="164" fontId="1" fillId="9" borderId="1" xfId="2" applyFont="1" applyFill="1" applyBorder="1" applyAlignment="1">
      <alignment horizontal="left" wrapText="1"/>
    </xf>
    <xf numFmtId="164" fontId="1" fillId="9" borderId="1" xfId="2" applyFont="1" applyFill="1" applyBorder="1" applyAlignment="1">
      <alignment horizontal="left"/>
    </xf>
    <xf numFmtId="164" fontId="1" fillId="9" borderId="1" xfId="2" applyFont="1" applyFill="1" applyBorder="1" applyAlignment="1" applyProtection="1">
      <alignment horizontal="left"/>
    </xf>
    <xf numFmtId="164" fontId="17" fillId="9" borderId="1" xfId="1" applyNumberFormat="1" applyFont="1" applyFill="1" applyBorder="1" applyAlignment="1" applyProtection="1">
      <alignment horizontal="left"/>
    </xf>
    <xf numFmtId="0" fontId="1" fillId="9" borderId="1" xfId="0" applyFont="1" applyFill="1" applyBorder="1" applyAlignment="1">
      <alignment horizontal="left"/>
    </xf>
    <xf numFmtId="0" fontId="1" fillId="9" borderId="1" xfId="0" applyFont="1" applyFill="1" applyBorder="1" applyAlignment="1">
      <alignment horizontal="left" wrapText="1"/>
    </xf>
    <xf numFmtId="6" fontId="1" fillId="9" borderId="1" xfId="0" applyNumberFormat="1" applyFont="1" applyFill="1" applyBorder="1" applyAlignment="1">
      <alignment horizontal="left" wrapText="1"/>
    </xf>
    <xf numFmtId="164" fontId="17" fillId="3" borderId="1" xfId="2" applyFont="1" applyFill="1" applyBorder="1" applyAlignment="1">
      <alignment vertical="center"/>
    </xf>
    <xf numFmtId="0" fontId="23" fillId="15" borderId="0" xfId="0" applyFont="1" applyFill="1"/>
    <xf numFmtId="0" fontId="0" fillId="15" borderId="0" xfId="0" applyFill="1"/>
    <xf numFmtId="165" fontId="23" fillId="15" borderId="0" xfId="0" applyNumberFormat="1" applyFont="1" applyFill="1"/>
    <xf numFmtId="165" fontId="0" fillId="15" borderId="0" xfId="0" applyNumberFormat="1" applyFill="1"/>
    <xf numFmtId="0" fontId="24" fillId="15" borderId="0" xfId="0" applyFont="1" applyFill="1"/>
    <xf numFmtId="165" fontId="22" fillId="15" borderId="0" xfId="0" applyNumberFormat="1" applyFont="1" applyFill="1"/>
    <xf numFmtId="165" fontId="17" fillId="15" borderId="0" xfId="0" applyNumberFormat="1" applyFont="1" applyFill="1"/>
    <xf numFmtId="0" fontId="20" fillId="0" borderId="0" xfId="8" applyFont="1" applyAlignment="1">
      <alignment horizontal="left"/>
    </xf>
    <xf numFmtId="0" fontId="3" fillId="2" borderId="2"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17" fillId="2" borderId="1"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21" fillId="0" borderId="0" xfId="8" applyFont="1" applyAlignment="1">
      <alignment horizontal="center"/>
    </xf>
    <xf numFmtId="0" fontId="19" fillId="0" borderId="0" xfId="8" applyFont="1" applyAlignment="1">
      <alignment horizontal="left"/>
    </xf>
    <xf numFmtId="0" fontId="20" fillId="0" borderId="0" xfId="8" applyFont="1" applyAlignment="1">
      <alignment horizontal="left"/>
    </xf>
    <xf numFmtId="0" fontId="3" fillId="11" borderId="23" xfId="8" applyFont="1" applyFill="1" applyBorder="1" applyAlignment="1">
      <alignment horizontal="center"/>
    </xf>
    <xf numFmtId="0" fontId="3" fillId="11" borderId="24" xfId="8" applyFont="1" applyFill="1" applyBorder="1" applyAlignment="1">
      <alignment horizontal="center"/>
    </xf>
    <xf numFmtId="0" fontId="3" fillId="11" borderId="25" xfId="8" applyFont="1" applyFill="1" applyBorder="1" applyAlignment="1">
      <alignment horizontal="center"/>
    </xf>
  </cellXfs>
  <cellStyles count="14">
    <cellStyle name="Currency" xfId="13" builtinId="4"/>
    <cellStyle name="Currency 2" xfId="6" xr:uid="{00000000-0005-0000-0000-000001000000}"/>
    <cellStyle name="Currency 2 2" xfId="7" xr:uid="{00000000-0005-0000-0000-000002000000}"/>
    <cellStyle name="Currency 3" xfId="3" xr:uid="{00000000-0005-0000-0000-000003000000}"/>
    <cellStyle name="Currency 3 2" xfId="9" xr:uid="{00000000-0005-0000-0000-000004000000}"/>
    <cellStyle name="Currency 4" xfId="12" xr:uid="{00000000-0005-0000-0000-000005000000}"/>
    <cellStyle name="Currency 5" xfId="2" xr:uid="{00000000-0005-0000-0000-000006000000}"/>
    <cellStyle name="Normal" xfId="0" builtinId="0"/>
    <cellStyle name="Normal 2" xfId="10" xr:uid="{00000000-0005-0000-0000-000008000000}"/>
    <cellStyle name="Normal 2 2" xfId="4" xr:uid="{00000000-0005-0000-0000-000009000000}"/>
    <cellStyle name="Normal 3" xfId="5" xr:uid="{00000000-0005-0000-0000-00000A000000}"/>
    <cellStyle name="Normal 4" xfId="11" xr:uid="{00000000-0005-0000-0000-00000B000000}"/>
    <cellStyle name="Normal 5" xfId="8" xr:uid="{00000000-0005-0000-0000-00000C000000}"/>
    <cellStyle name="Normal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1"/>
  <sheetViews>
    <sheetView zoomScale="90" zoomScaleNormal="90" workbookViewId="0">
      <pane ySplit="2" topLeftCell="A16" activePane="bottomLeft" state="frozen"/>
      <selection pane="bottomLeft" activeCell="D16" sqref="D16"/>
    </sheetView>
  </sheetViews>
  <sheetFormatPr baseColWidth="10" defaultColWidth="8.83203125" defaultRowHeight="15"/>
  <cols>
    <col min="1" max="1" width="12.83203125" bestFit="1" customWidth="1"/>
    <col min="2" max="2" width="9.83203125" customWidth="1"/>
    <col min="3" max="3" width="12.33203125" customWidth="1"/>
    <col min="4" max="4" width="36.33203125" customWidth="1"/>
    <col min="5" max="5" width="58.6640625" customWidth="1"/>
    <col min="6" max="6" width="9.1640625" customWidth="1"/>
    <col min="7" max="7" width="8.5" customWidth="1"/>
    <col min="8" max="8" width="17" style="5" customWidth="1"/>
    <col min="9" max="9" width="6.5" customWidth="1"/>
    <col min="10" max="10" width="11.5" bestFit="1" customWidth="1"/>
    <col min="11" max="11" width="16.83203125" bestFit="1" customWidth="1"/>
    <col min="12" max="12" width="15.6640625" bestFit="1" customWidth="1"/>
    <col min="13" max="13" width="16.83203125" bestFit="1" customWidth="1"/>
    <col min="14" max="14" width="31.5" customWidth="1"/>
  </cols>
  <sheetData>
    <row r="1" spans="1:14" ht="16">
      <c r="A1" s="457" t="s">
        <v>0</v>
      </c>
      <c r="B1" s="458"/>
      <c r="C1" s="458"/>
      <c r="D1" s="458"/>
      <c r="E1" s="458"/>
      <c r="F1" s="458"/>
      <c r="G1" s="458"/>
      <c r="H1" s="458"/>
      <c r="I1" s="458"/>
      <c r="J1" s="458"/>
      <c r="K1" s="458"/>
      <c r="L1" s="458"/>
      <c r="M1" s="458"/>
      <c r="N1" s="459"/>
    </row>
    <row r="2" spans="1:14" ht="90">
      <c r="A2" s="168" t="s">
        <v>1</v>
      </c>
      <c r="B2" s="169" t="s">
        <v>2</v>
      </c>
      <c r="C2" s="169" t="s">
        <v>3</v>
      </c>
      <c r="D2" s="170" t="s">
        <v>4</v>
      </c>
      <c r="E2" s="211" t="s">
        <v>5</v>
      </c>
      <c r="F2" s="168" t="s">
        <v>6</v>
      </c>
      <c r="G2" s="168" t="s">
        <v>7</v>
      </c>
      <c r="H2" s="168" t="s">
        <v>8</v>
      </c>
      <c r="I2" s="168" t="s">
        <v>9</v>
      </c>
      <c r="J2" s="168" t="s">
        <v>10</v>
      </c>
      <c r="K2" s="270" t="s">
        <v>11</v>
      </c>
      <c r="L2" s="168" t="s">
        <v>12</v>
      </c>
      <c r="M2" s="168" t="s">
        <v>13</v>
      </c>
      <c r="N2" s="172" t="s">
        <v>14</v>
      </c>
    </row>
    <row r="3" spans="1:14" s="4" customFormat="1" ht="16">
      <c r="A3" s="173" t="s">
        <v>15</v>
      </c>
      <c r="B3" s="161" t="s">
        <v>16</v>
      </c>
      <c r="C3" s="161" t="s">
        <v>17</v>
      </c>
      <c r="D3" s="147" t="s">
        <v>18</v>
      </c>
      <c r="E3" s="147" t="s">
        <v>19</v>
      </c>
      <c r="F3" s="174" t="s">
        <v>20</v>
      </c>
      <c r="G3" s="174" t="s">
        <v>21</v>
      </c>
      <c r="H3" s="175">
        <v>400</v>
      </c>
      <c r="I3" s="173">
        <v>2</v>
      </c>
      <c r="J3" s="176">
        <v>0</v>
      </c>
      <c r="K3" s="213">
        <f t="shared" ref="K3:K23" si="0">H3*I3</f>
        <v>800</v>
      </c>
      <c r="L3" s="213">
        <f t="shared" ref="L3:L12" si="1">K3*0.09</f>
        <v>72</v>
      </c>
      <c r="M3" s="155">
        <f t="shared" ref="M3:M36" si="2">K3+L3+J3</f>
        <v>872</v>
      </c>
      <c r="N3" s="173"/>
    </row>
    <row r="4" spans="1:14" ht="16">
      <c r="A4" s="173" t="s">
        <v>15</v>
      </c>
      <c r="B4" s="161" t="s">
        <v>16</v>
      </c>
      <c r="C4" s="161" t="s">
        <v>17</v>
      </c>
      <c r="D4" s="147" t="s">
        <v>22</v>
      </c>
      <c r="E4" s="147" t="s">
        <v>23</v>
      </c>
      <c r="F4" s="174" t="s">
        <v>20</v>
      </c>
      <c r="G4" s="174" t="s">
        <v>21</v>
      </c>
      <c r="H4" s="175">
        <v>1000</v>
      </c>
      <c r="I4" s="173">
        <v>1</v>
      </c>
      <c r="J4" s="176"/>
      <c r="K4" s="213">
        <f t="shared" si="0"/>
        <v>1000</v>
      </c>
      <c r="L4" s="213">
        <f t="shared" si="1"/>
        <v>90</v>
      </c>
      <c r="M4" s="155">
        <f t="shared" si="2"/>
        <v>1090</v>
      </c>
      <c r="N4" s="173"/>
    </row>
    <row r="5" spans="1:14" ht="32">
      <c r="A5" s="173" t="s">
        <v>15</v>
      </c>
      <c r="B5" s="161" t="s">
        <v>16</v>
      </c>
      <c r="C5" s="161" t="s">
        <v>17</v>
      </c>
      <c r="D5" s="147" t="s">
        <v>24</v>
      </c>
      <c r="E5" s="147" t="s">
        <v>25</v>
      </c>
      <c r="F5" s="174" t="s">
        <v>20</v>
      </c>
      <c r="G5" s="174" t="s">
        <v>26</v>
      </c>
      <c r="H5" s="175">
        <v>1250</v>
      </c>
      <c r="I5" s="173">
        <v>2</v>
      </c>
      <c r="J5" s="176">
        <v>100</v>
      </c>
      <c r="K5" s="213">
        <f t="shared" si="0"/>
        <v>2500</v>
      </c>
      <c r="L5" s="213">
        <f t="shared" si="1"/>
        <v>225</v>
      </c>
      <c r="M5" s="155">
        <f t="shared" si="2"/>
        <v>2825</v>
      </c>
      <c r="N5" s="173"/>
    </row>
    <row r="6" spans="1:14" ht="32">
      <c r="A6" s="173" t="s">
        <v>15</v>
      </c>
      <c r="B6" s="161" t="s">
        <v>16</v>
      </c>
      <c r="C6" s="161" t="s">
        <v>17</v>
      </c>
      <c r="D6" s="147" t="s">
        <v>27</v>
      </c>
      <c r="E6" s="147" t="s">
        <v>28</v>
      </c>
      <c r="F6" s="174" t="s">
        <v>20</v>
      </c>
      <c r="G6" s="174" t="s">
        <v>29</v>
      </c>
      <c r="H6" s="175">
        <v>230</v>
      </c>
      <c r="I6" s="173">
        <v>24</v>
      </c>
      <c r="J6" s="176">
        <v>50</v>
      </c>
      <c r="K6" s="213">
        <f t="shared" si="0"/>
        <v>5520</v>
      </c>
      <c r="L6" s="213">
        <f t="shared" si="1"/>
        <v>496.79999999999995</v>
      </c>
      <c r="M6" s="155">
        <f t="shared" si="2"/>
        <v>6066.8</v>
      </c>
      <c r="N6" s="173"/>
    </row>
    <row r="7" spans="1:14" ht="48">
      <c r="A7" s="173" t="s">
        <v>15</v>
      </c>
      <c r="B7" s="161" t="s">
        <v>16</v>
      </c>
      <c r="C7" s="161" t="s">
        <v>17</v>
      </c>
      <c r="D7" s="147" t="s">
        <v>30</v>
      </c>
      <c r="E7" s="147" t="s">
        <v>31</v>
      </c>
      <c r="F7" s="174" t="s">
        <v>20</v>
      </c>
      <c r="G7" s="174" t="s">
        <v>29</v>
      </c>
      <c r="H7" s="175">
        <v>2000</v>
      </c>
      <c r="I7" s="173">
        <v>1</v>
      </c>
      <c r="J7" s="176">
        <v>50</v>
      </c>
      <c r="K7" s="213">
        <f t="shared" si="0"/>
        <v>2000</v>
      </c>
      <c r="L7" s="213">
        <f t="shared" si="1"/>
        <v>180</v>
      </c>
      <c r="M7" s="155">
        <f t="shared" si="2"/>
        <v>2230</v>
      </c>
      <c r="N7" s="173"/>
    </row>
    <row r="8" spans="1:14" ht="16">
      <c r="A8" s="179" t="s">
        <v>15</v>
      </c>
      <c r="B8" s="180" t="s">
        <v>16</v>
      </c>
      <c r="C8" s="181" t="s">
        <v>17</v>
      </c>
      <c r="D8" s="180" t="s">
        <v>32</v>
      </c>
      <c r="E8" s="180" t="s">
        <v>33</v>
      </c>
      <c r="F8" s="182" t="s">
        <v>20</v>
      </c>
      <c r="G8" s="182" t="s">
        <v>29</v>
      </c>
      <c r="H8" s="183">
        <v>31142</v>
      </c>
      <c r="I8" s="179">
        <v>1</v>
      </c>
      <c r="J8" s="184"/>
      <c r="K8" s="214">
        <f t="shared" si="0"/>
        <v>31142</v>
      </c>
      <c r="L8" s="214">
        <f t="shared" si="1"/>
        <v>2802.7799999999997</v>
      </c>
      <c r="M8" s="215">
        <f t="shared" si="2"/>
        <v>33944.78</v>
      </c>
      <c r="N8" s="179" t="s">
        <v>34</v>
      </c>
    </row>
    <row r="9" spans="1:14" ht="16">
      <c r="A9" s="173" t="s">
        <v>15</v>
      </c>
      <c r="B9" s="161" t="s">
        <v>16</v>
      </c>
      <c r="C9" s="161" t="s">
        <v>17</v>
      </c>
      <c r="D9" s="147" t="s">
        <v>35</v>
      </c>
      <c r="E9" s="147" t="s">
        <v>36</v>
      </c>
      <c r="F9" s="174" t="s">
        <v>20</v>
      </c>
      <c r="G9" s="174" t="s">
        <v>21</v>
      </c>
      <c r="H9" s="175">
        <v>1000</v>
      </c>
      <c r="I9" s="173">
        <v>1</v>
      </c>
      <c r="J9" s="176"/>
      <c r="K9" s="213">
        <f t="shared" si="0"/>
        <v>1000</v>
      </c>
      <c r="L9" s="213">
        <f t="shared" si="1"/>
        <v>90</v>
      </c>
      <c r="M9" s="216">
        <f t="shared" si="2"/>
        <v>1090</v>
      </c>
      <c r="N9" s="173"/>
    </row>
    <row r="10" spans="1:14" ht="32">
      <c r="A10" s="173" t="s">
        <v>15</v>
      </c>
      <c r="B10" s="161" t="s">
        <v>16</v>
      </c>
      <c r="C10" s="161" t="s">
        <v>17</v>
      </c>
      <c r="D10" s="147" t="s">
        <v>37</v>
      </c>
      <c r="E10" s="147" t="s">
        <v>38</v>
      </c>
      <c r="F10" s="174" t="s">
        <v>20</v>
      </c>
      <c r="G10" s="174" t="s">
        <v>21</v>
      </c>
      <c r="H10" s="175">
        <v>400</v>
      </c>
      <c r="I10" s="173">
        <v>1</v>
      </c>
      <c r="J10" s="176"/>
      <c r="K10" s="213">
        <f t="shared" si="0"/>
        <v>400</v>
      </c>
      <c r="L10" s="213">
        <f t="shared" si="1"/>
        <v>36</v>
      </c>
      <c r="M10" s="216">
        <f t="shared" si="2"/>
        <v>436</v>
      </c>
      <c r="N10" s="173"/>
    </row>
    <row r="11" spans="1:14" ht="32">
      <c r="A11" s="173" t="s">
        <v>15</v>
      </c>
      <c r="B11" s="161" t="s">
        <v>16</v>
      </c>
      <c r="C11" s="161" t="s">
        <v>17</v>
      </c>
      <c r="D11" s="147" t="s">
        <v>39</v>
      </c>
      <c r="E11" s="147" t="s">
        <v>40</v>
      </c>
      <c r="F11" s="174" t="s">
        <v>41</v>
      </c>
      <c r="G11" s="174" t="s">
        <v>21</v>
      </c>
      <c r="H11" s="175">
        <v>10848.75</v>
      </c>
      <c r="I11" s="173">
        <v>1</v>
      </c>
      <c r="J11" s="176"/>
      <c r="K11" s="213">
        <f t="shared" si="0"/>
        <v>10848.75</v>
      </c>
      <c r="L11" s="213">
        <f t="shared" si="1"/>
        <v>976.38749999999993</v>
      </c>
      <c r="M11" s="216">
        <f t="shared" si="2"/>
        <v>11825.137500000001</v>
      </c>
      <c r="N11" s="173"/>
    </row>
    <row r="12" spans="1:14" s="4" customFormat="1" ht="32">
      <c r="A12" s="187" t="s">
        <v>15</v>
      </c>
      <c r="B12" s="188" t="s">
        <v>16</v>
      </c>
      <c r="C12" s="188" t="s">
        <v>42</v>
      </c>
      <c r="D12" s="189" t="s">
        <v>43</v>
      </c>
      <c r="E12" s="189" t="s">
        <v>44</v>
      </c>
      <c r="F12" s="190" t="s">
        <v>41</v>
      </c>
      <c r="G12" s="190" t="s">
        <v>29</v>
      </c>
      <c r="H12" s="191">
        <v>35000</v>
      </c>
      <c r="I12" s="187">
        <v>1</v>
      </c>
      <c r="J12" s="192"/>
      <c r="K12" s="217">
        <f t="shared" si="0"/>
        <v>35000</v>
      </c>
      <c r="L12" s="217">
        <f t="shared" si="1"/>
        <v>3150</v>
      </c>
      <c r="M12" s="218">
        <f t="shared" si="2"/>
        <v>38150</v>
      </c>
      <c r="N12" s="187"/>
    </row>
    <row r="13" spans="1:14" ht="32">
      <c r="A13" s="173" t="s">
        <v>15</v>
      </c>
      <c r="B13" s="161" t="s">
        <v>16</v>
      </c>
      <c r="C13" s="161" t="s">
        <v>45</v>
      </c>
      <c r="D13" s="147" t="s">
        <v>46</v>
      </c>
      <c r="E13" s="147" t="s">
        <v>47</v>
      </c>
      <c r="F13" s="174" t="s">
        <v>20</v>
      </c>
      <c r="G13" s="174" t="s">
        <v>21</v>
      </c>
      <c r="H13" s="175">
        <v>5000</v>
      </c>
      <c r="I13" s="173">
        <v>2</v>
      </c>
      <c r="J13" s="176"/>
      <c r="K13" s="213">
        <f t="shared" si="0"/>
        <v>10000</v>
      </c>
      <c r="L13" s="213"/>
      <c r="M13" s="216">
        <f t="shared" si="2"/>
        <v>10000</v>
      </c>
      <c r="N13" s="173"/>
    </row>
    <row r="14" spans="1:14" ht="32">
      <c r="A14" s="173" t="s">
        <v>15</v>
      </c>
      <c r="B14" s="161" t="s">
        <v>16</v>
      </c>
      <c r="C14" s="161" t="s">
        <v>45</v>
      </c>
      <c r="D14" s="147" t="s">
        <v>48</v>
      </c>
      <c r="E14" s="147" t="s">
        <v>49</v>
      </c>
      <c r="F14" s="174" t="s">
        <v>20</v>
      </c>
      <c r="G14" s="174" t="s">
        <v>21</v>
      </c>
      <c r="H14" s="175">
        <v>2000</v>
      </c>
      <c r="I14" s="173">
        <v>1</v>
      </c>
      <c r="J14" s="176"/>
      <c r="K14" s="213">
        <f t="shared" si="0"/>
        <v>2000</v>
      </c>
      <c r="L14" s="213"/>
      <c r="M14" s="216">
        <f t="shared" si="2"/>
        <v>2000</v>
      </c>
      <c r="N14" s="173"/>
    </row>
    <row r="15" spans="1:14" s="4" customFormat="1" ht="48">
      <c r="A15" s="187" t="s">
        <v>15</v>
      </c>
      <c r="B15" s="188" t="s">
        <v>16</v>
      </c>
      <c r="C15" s="188" t="s">
        <v>42</v>
      </c>
      <c r="D15" s="189" t="s">
        <v>50</v>
      </c>
      <c r="E15" s="189" t="s">
        <v>51</v>
      </c>
      <c r="F15" s="190" t="s">
        <v>41</v>
      </c>
      <c r="G15" s="190" t="s">
        <v>21</v>
      </c>
      <c r="H15" s="191">
        <v>43000</v>
      </c>
      <c r="I15" s="187">
        <v>1</v>
      </c>
      <c r="J15" s="192"/>
      <c r="K15" s="217">
        <f t="shared" si="0"/>
        <v>43000</v>
      </c>
      <c r="L15" s="217">
        <f>K15*0.09</f>
        <v>3870</v>
      </c>
      <c r="M15" s="218">
        <f t="shared" si="2"/>
        <v>46870</v>
      </c>
      <c r="N15" s="219"/>
    </row>
    <row r="16" spans="1:14" ht="80">
      <c r="A16" s="173" t="s">
        <v>15</v>
      </c>
      <c r="B16" s="161" t="s">
        <v>16</v>
      </c>
      <c r="C16" s="161" t="s">
        <v>42</v>
      </c>
      <c r="D16" s="147" t="s">
        <v>52</v>
      </c>
      <c r="E16" s="147" t="s">
        <v>53</v>
      </c>
      <c r="F16" s="174" t="s">
        <v>20</v>
      </c>
      <c r="G16" s="174" t="s">
        <v>29</v>
      </c>
      <c r="H16" s="175">
        <v>1000</v>
      </c>
      <c r="I16" s="173">
        <v>3</v>
      </c>
      <c r="J16" s="176"/>
      <c r="K16" s="213">
        <f t="shared" si="0"/>
        <v>3000</v>
      </c>
      <c r="L16" s="213">
        <f>K16*0.09</f>
        <v>270</v>
      </c>
      <c r="M16" s="216">
        <f t="shared" si="2"/>
        <v>3270</v>
      </c>
      <c r="N16" s="220"/>
    </row>
    <row r="17" spans="1:14" ht="32">
      <c r="A17" s="173" t="s">
        <v>15</v>
      </c>
      <c r="B17" s="161" t="s">
        <v>16</v>
      </c>
      <c r="C17" s="161" t="s">
        <v>17</v>
      </c>
      <c r="D17" s="147" t="s">
        <v>54</v>
      </c>
      <c r="E17" s="147" t="s">
        <v>55</v>
      </c>
      <c r="F17" s="174" t="s">
        <v>20</v>
      </c>
      <c r="G17" s="174" t="s">
        <v>21</v>
      </c>
      <c r="H17" s="175">
        <v>2350</v>
      </c>
      <c r="I17" s="173">
        <v>2</v>
      </c>
      <c r="J17" s="176"/>
      <c r="K17" s="213">
        <f t="shared" si="0"/>
        <v>4700</v>
      </c>
      <c r="L17" s="213">
        <f>K17*0.09</f>
        <v>423</v>
      </c>
      <c r="M17" s="216">
        <f t="shared" si="2"/>
        <v>5123</v>
      </c>
      <c r="N17" s="221"/>
    </row>
    <row r="18" spans="1:14" ht="60">
      <c r="A18" s="222" t="s">
        <v>15</v>
      </c>
      <c r="B18" s="222" t="s">
        <v>16</v>
      </c>
      <c r="C18" s="223" t="s">
        <v>17</v>
      </c>
      <c r="D18" s="222" t="s">
        <v>56</v>
      </c>
      <c r="E18" s="222" t="s">
        <v>57</v>
      </c>
      <c r="F18" s="222" t="s">
        <v>20</v>
      </c>
      <c r="G18" s="222" t="s">
        <v>26</v>
      </c>
      <c r="H18" s="224">
        <v>820</v>
      </c>
      <c r="I18" s="222">
        <v>12</v>
      </c>
      <c r="J18" s="184"/>
      <c r="K18" s="214">
        <f t="shared" si="0"/>
        <v>9840</v>
      </c>
      <c r="L18" s="214">
        <f>K18*0.09</f>
        <v>885.6</v>
      </c>
      <c r="M18" s="225">
        <f t="shared" si="2"/>
        <v>10725.6</v>
      </c>
      <c r="N18" s="226" t="s">
        <v>58</v>
      </c>
    </row>
    <row r="19" spans="1:14" ht="64">
      <c r="A19" s="173" t="s">
        <v>59</v>
      </c>
      <c r="B19" s="227" t="s">
        <v>16</v>
      </c>
      <c r="C19" s="227" t="s">
        <v>60</v>
      </c>
      <c r="D19" s="197" t="s">
        <v>61</v>
      </c>
      <c r="E19" s="197" t="s">
        <v>62</v>
      </c>
      <c r="F19" s="228" t="s">
        <v>63</v>
      </c>
      <c r="G19" s="229" t="s">
        <v>64</v>
      </c>
      <c r="H19" s="230">
        <v>3000</v>
      </c>
      <c r="I19" s="228">
        <v>1</v>
      </c>
      <c r="J19" s="176"/>
      <c r="K19" s="213">
        <f t="shared" si="0"/>
        <v>3000</v>
      </c>
      <c r="L19" s="213"/>
      <c r="M19" s="216">
        <f t="shared" si="2"/>
        <v>3000</v>
      </c>
      <c r="N19" s="173" t="s">
        <v>65</v>
      </c>
    </row>
    <row r="20" spans="1:14" ht="48">
      <c r="A20" s="231" t="s">
        <v>66</v>
      </c>
      <c r="B20" s="161" t="s">
        <v>16</v>
      </c>
      <c r="C20" s="161" t="s">
        <v>17</v>
      </c>
      <c r="D20" s="231" t="s">
        <v>67</v>
      </c>
      <c r="E20" s="147" t="s">
        <v>68</v>
      </c>
      <c r="F20" s="174" t="s">
        <v>29</v>
      </c>
      <c r="G20" s="174" t="s">
        <v>29</v>
      </c>
      <c r="H20" s="175">
        <v>24895</v>
      </c>
      <c r="I20" s="173">
        <v>1</v>
      </c>
      <c r="J20" s="176">
        <v>1095</v>
      </c>
      <c r="K20" s="213">
        <f t="shared" si="0"/>
        <v>24895</v>
      </c>
      <c r="L20" s="213">
        <f t="shared" ref="L20:L25" si="3">K20*0.09</f>
        <v>2240.5499999999997</v>
      </c>
      <c r="M20" s="216">
        <f t="shared" si="2"/>
        <v>28230.55</v>
      </c>
      <c r="N20" s="173" t="s">
        <v>69</v>
      </c>
    </row>
    <row r="21" spans="1:14" ht="32">
      <c r="A21" s="231" t="s">
        <v>66</v>
      </c>
      <c r="B21" s="161" t="s">
        <v>16</v>
      </c>
      <c r="C21" s="161" t="s">
        <v>17</v>
      </c>
      <c r="D21" s="231" t="s">
        <v>70</v>
      </c>
      <c r="E21" s="147" t="s">
        <v>71</v>
      </c>
      <c r="F21" s="174" t="s">
        <v>29</v>
      </c>
      <c r="G21" s="174" t="s">
        <v>21</v>
      </c>
      <c r="H21" s="175">
        <v>21300</v>
      </c>
      <c r="I21" s="173">
        <v>1</v>
      </c>
      <c r="J21" s="176">
        <v>3500</v>
      </c>
      <c r="K21" s="213">
        <f t="shared" si="0"/>
        <v>21300</v>
      </c>
      <c r="L21" s="213">
        <f t="shared" si="3"/>
        <v>1917</v>
      </c>
      <c r="M21" s="216">
        <f t="shared" si="2"/>
        <v>26717</v>
      </c>
      <c r="N21" s="173" t="s">
        <v>72</v>
      </c>
    </row>
    <row r="22" spans="1:14" ht="48">
      <c r="A22" s="231" t="s">
        <v>66</v>
      </c>
      <c r="B22" s="161" t="s">
        <v>16</v>
      </c>
      <c r="C22" s="161" t="s">
        <v>17</v>
      </c>
      <c r="D22" s="232" t="s">
        <v>73</v>
      </c>
      <c r="E22" s="147" t="s">
        <v>74</v>
      </c>
      <c r="F22" s="174" t="s">
        <v>29</v>
      </c>
      <c r="G22" s="174" t="s">
        <v>29</v>
      </c>
      <c r="H22" s="175">
        <v>45000</v>
      </c>
      <c r="I22" s="173">
        <v>1</v>
      </c>
      <c r="J22" s="176">
        <v>800</v>
      </c>
      <c r="K22" s="213">
        <f t="shared" si="0"/>
        <v>45000</v>
      </c>
      <c r="L22" s="213">
        <f t="shared" si="3"/>
        <v>4050</v>
      </c>
      <c r="M22" s="216">
        <f t="shared" si="2"/>
        <v>49850</v>
      </c>
      <c r="N22" s="173" t="s">
        <v>72</v>
      </c>
    </row>
    <row r="23" spans="1:14" ht="48">
      <c r="A23" s="231" t="s">
        <v>66</v>
      </c>
      <c r="B23" s="161" t="s">
        <v>16</v>
      </c>
      <c r="C23" s="161" t="s">
        <v>17</v>
      </c>
      <c r="D23" s="231" t="s">
        <v>75</v>
      </c>
      <c r="E23" s="147" t="s">
        <v>74</v>
      </c>
      <c r="F23" s="174" t="s">
        <v>76</v>
      </c>
      <c r="G23" s="174" t="s">
        <v>29</v>
      </c>
      <c r="H23" s="175">
        <v>182600</v>
      </c>
      <c r="I23" s="173">
        <v>1</v>
      </c>
      <c r="J23" s="176">
        <v>950</v>
      </c>
      <c r="K23" s="213">
        <f t="shared" si="0"/>
        <v>182600</v>
      </c>
      <c r="L23" s="213">
        <f t="shared" si="3"/>
        <v>16434</v>
      </c>
      <c r="M23" s="216">
        <f t="shared" si="2"/>
        <v>199984</v>
      </c>
      <c r="N23" s="173" t="s">
        <v>72</v>
      </c>
    </row>
    <row r="24" spans="1:14" ht="48">
      <c r="A24" s="231" t="s">
        <v>66</v>
      </c>
      <c r="B24" s="161" t="s">
        <v>16</v>
      </c>
      <c r="C24" s="161" t="s">
        <v>77</v>
      </c>
      <c r="D24" s="233" t="s">
        <v>78</v>
      </c>
      <c r="E24" s="147" t="s">
        <v>74</v>
      </c>
      <c r="F24" s="174" t="s">
        <v>76</v>
      </c>
      <c r="G24" s="174" t="s">
        <v>29</v>
      </c>
      <c r="H24" s="234" t="s">
        <v>79</v>
      </c>
      <c r="I24" s="173"/>
      <c r="J24" s="176"/>
      <c r="K24" s="213">
        <v>35041</v>
      </c>
      <c r="L24" s="213">
        <f t="shared" si="3"/>
        <v>3153.69</v>
      </c>
      <c r="M24" s="216">
        <f t="shared" si="2"/>
        <v>38194.69</v>
      </c>
      <c r="N24" s="173" t="s">
        <v>72</v>
      </c>
    </row>
    <row r="25" spans="1:14" ht="32">
      <c r="A25" s="231" t="s">
        <v>66</v>
      </c>
      <c r="B25" s="161" t="s">
        <v>16</v>
      </c>
      <c r="C25" s="161" t="s">
        <v>17</v>
      </c>
      <c r="D25" s="203" t="s">
        <v>80</v>
      </c>
      <c r="E25" s="147" t="s">
        <v>81</v>
      </c>
      <c r="F25" s="174" t="s">
        <v>29</v>
      </c>
      <c r="G25" s="174" t="s">
        <v>29</v>
      </c>
      <c r="H25" s="175">
        <v>3425</v>
      </c>
      <c r="I25" s="173">
        <v>1</v>
      </c>
      <c r="J25" s="176">
        <v>450</v>
      </c>
      <c r="K25" s="213">
        <f t="shared" ref="K25:K36" si="4">H25*I25</f>
        <v>3425</v>
      </c>
      <c r="L25" s="213">
        <f t="shared" si="3"/>
        <v>308.25</v>
      </c>
      <c r="M25" s="216">
        <f t="shared" si="2"/>
        <v>4183.25</v>
      </c>
      <c r="N25" s="173" t="s">
        <v>69</v>
      </c>
    </row>
    <row r="26" spans="1:14" ht="48">
      <c r="A26" s="231" t="s">
        <v>66</v>
      </c>
      <c r="B26" s="161" t="s">
        <v>16</v>
      </c>
      <c r="C26" s="161" t="s">
        <v>77</v>
      </c>
      <c r="D26" s="231" t="s">
        <v>82</v>
      </c>
      <c r="E26" s="147" t="s">
        <v>83</v>
      </c>
      <c r="F26" s="174" t="s">
        <v>29</v>
      </c>
      <c r="G26" s="174" t="s">
        <v>29</v>
      </c>
      <c r="H26" s="175">
        <v>12500</v>
      </c>
      <c r="I26" s="173">
        <v>1</v>
      </c>
      <c r="J26" s="176"/>
      <c r="K26" s="213">
        <f t="shared" si="4"/>
        <v>12500</v>
      </c>
      <c r="L26" s="213"/>
      <c r="M26" s="216">
        <f t="shared" si="2"/>
        <v>12500</v>
      </c>
      <c r="N26" s="173" t="s">
        <v>69</v>
      </c>
    </row>
    <row r="27" spans="1:14" s="4" customFormat="1" ht="32">
      <c r="A27" s="235" t="s">
        <v>66</v>
      </c>
      <c r="B27" s="188" t="s">
        <v>16</v>
      </c>
      <c r="C27" s="188" t="s">
        <v>77</v>
      </c>
      <c r="D27" s="235" t="s">
        <v>84</v>
      </c>
      <c r="E27" s="189" t="s">
        <v>85</v>
      </c>
      <c r="F27" s="190" t="s">
        <v>29</v>
      </c>
      <c r="G27" s="190" t="s">
        <v>29</v>
      </c>
      <c r="H27" s="191">
        <v>7500</v>
      </c>
      <c r="I27" s="187">
        <v>1</v>
      </c>
      <c r="J27" s="192"/>
      <c r="K27" s="217">
        <f t="shared" si="4"/>
        <v>7500</v>
      </c>
      <c r="L27" s="217"/>
      <c r="M27" s="218">
        <f t="shared" si="2"/>
        <v>7500</v>
      </c>
      <c r="N27" s="187" t="s">
        <v>69</v>
      </c>
    </row>
    <row r="28" spans="1:14" ht="32">
      <c r="A28" s="231" t="s">
        <v>66</v>
      </c>
      <c r="B28" s="161" t="s">
        <v>16</v>
      </c>
      <c r="C28" s="161" t="s">
        <v>77</v>
      </c>
      <c r="D28" s="231" t="s">
        <v>86</v>
      </c>
      <c r="E28" s="147" t="s">
        <v>87</v>
      </c>
      <c r="F28" s="174" t="s">
        <v>29</v>
      </c>
      <c r="G28" s="174" t="s">
        <v>29</v>
      </c>
      <c r="H28" s="175">
        <v>5900</v>
      </c>
      <c r="I28" s="173">
        <v>1</v>
      </c>
      <c r="J28" s="176"/>
      <c r="K28" s="213">
        <f t="shared" si="4"/>
        <v>5900</v>
      </c>
      <c r="L28" s="213"/>
      <c r="M28" s="216">
        <f t="shared" si="2"/>
        <v>5900</v>
      </c>
      <c r="N28" s="173" t="s">
        <v>69</v>
      </c>
    </row>
    <row r="29" spans="1:14" ht="48">
      <c r="A29" s="231" t="s">
        <v>66</v>
      </c>
      <c r="B29" s="161" t="s">
        <v>16</v>
      </c>
      <c r="C29" s="161" t="s">
        <v>17</v>
      </c>
      <c r="D29" s="147" t="s">
        <v>88</v>
      </c>
      <c r="E29" s="147" t="s">
        <v>74</v>
      </c>
      <c r="F29" s="174" t="s">
        <v>29</v>
      </c>
      <c r="G29" s="174" t="s">
        <v>29</v>
      </c>
      <c r="H29" s="175">
        <v>97500</v>
      </c>
      <c r="I29" s="173">
        <v>1</v>
      </c>
      <c r="J29" s="176">
        <v>500</v>
      </c>
      <c r="K29" s="213">
        <f t="shared" si="4"/>
        <v>97500</v>
      </c>
      <c r="L29" s="213">
        <f>K29*0.09</f>
        <v>8775</v>
      </c>
      <c r="M29" s="216">
        <f t="shared" si="2"/>
        <v>106775</v>
      </c>
      <c r="N29" s="173" t="s">
        <v>72</v>
      </c>
    </row>
    <row r="30" spans="1:14" ht="32">
      <c r="A30" s="231" t="s">
        <v>66</v>
      </c>
      <c r="B30" s="161" t="s">
        <v>16</v>
      </c>
      <c r="C30" s="161" t="s">
        <v>77</v>
      </c>
      <c r="D30" s="147" t="s">
        <v>89</v>
      </c>
      <c r="E30" s="147" t="s">
        <v>90</v>
      </c>
      <c r="F30" s="174" t="s">
        <v>29</v>
      </c>
      <c r="G30" s="174" t="s">
        <v>91</v>
      </c>
      <c r="H30" s="175">
        <v>6500</v>
      </c>
      <c r="I30" s="173">
        <v>1</v>
      </c>
      <c r="J30" s="176"/>
      <c r="K30" s="213">
        <f t="shared" si="4"/>
        <v>6500</v>
      </c>
      <c r="L30" s="213"/>
      <c r="M30" s="216">
        <f t="shared" si="2"/>
        <v>6500</v>
      </c>
      <c r="N30" s="173" t="s">
        <v>92</v>
      </c>
    </row>
    <row r="31" spans="1:14" ht="32">
      <c r="A31" s="231" t="s">
        <v>66</v>
      </c>
      <c r="B31" s="161" t="s">
        <v>16</v>
      </c>
      <c r="C31" s="161" t="s">
        <v>77</v>
      </c>
      <c r="D31" s="231" t="s">
        <v>93</v>
      </c>
      <c r="E31" s="147" t="s">
        <v>90</v>
      </c>
      <c r="F31" s="174" t="s">
        <v>29</v>
      </c>
      <c r="G31" s="174" t="s">
        <v>91</v>
      </c>
      <c r="H31" s="175">
        <v>2475</v>
      </c>
      <c r="I31" s="173">
        <v>1</v>
      </c>
      <c r="J31" s="176"/>
      <c r="K31" s="213">
        <f t="shared" si="4"/>
        <v>2475</v>
      </c>
      <c r="L31" s="213"/>
      <c r="M31" s="216">
        <f t="shared" si="2"/>
        <v>2475</v>
      </c>
      <c r="N31" s="173" t="s">
        <v>92</v>
      </c>
    </row>
    <row r="32" spans="1:14" ht="32">
      <c r="A32" s="231" t="s">
        <v>66</v>
      </c>
      <c r="B32" s="161" t="s">
        <v>16</v>
      </c>
      <c r="C32" s="161" t="s">
        <v>77</v>
      </c>
      <c r="D32" s="231" t="s">
        <v>94</v>
      </c>
      <c r="E32" s="147" t="s">
        <v>90</v>
      </c>
      <c r="F32" s="174" t="s">
        <v>29</v>
      </c>
      <c r="G32" s="174" t="s">
        <v>91</v>
      </c>
      <c r="H32" s="175">
        <v>5800</v>
      </c>
      <c r="I32" s="173">
        <v>1</v>
      </c>
      <c r="J32" s="176"/>
      <c r="K32" s="213">
        <f t="shared" si="4"/>
        <v>5800</v>
      </c>
      <c r="L32" s="213"/>
      <c r="M32" s="216">
        <f t="shared" si="2"/>
        <v>5800</v>
      </c>
      <c r="N32" s="173" t="s">
        <v>92</v>
      </c>
    </row>
    <row r="33" spans="1:14" ht="32">
      <c r="A33" s="231" t="s">
        <v>66</v>
      </c>
      <c r="B33" s="161" t="s">
        <v>16</v>
      </c>
      <c r="C33" s="161" t="s">
        <v>77</v>
      </c>
      <c r="D33" s="231" t="s">
        <v>95</v>
      </c>
      <c r="E33" s="147" t="s">
        <v>90</v>
      </c>
      <c r="F33" s="174" t="s">
        <v>29</v>
      </c>
      <c r="G33" s="174" t="s">
        <v>91</v>
      </c>
      <c r="H33" s="175">
        <v>1000</v>
      </c>
      <c r="I33" s="173">
        <v>1</v>
      </c>
      <c r="J33" s="176"/>
      <c r="K33" s="213">
        <f t="shared" si="4"/>
        <v>1000</v>
      </c>
      <c r="L33" s="213"/>
      <c r="M33" s="216">
        <f t="shared" si="2"/>
        <v>1000</v>
      </c>
      <c r="N33" s="173" t="s">
        <v>92</v>
      </c>
    </row>
    <row r="34" spans="1:14" ht="32">
      <c r="A34" s="231" t="s">
        <v>66</v>
      </c>
      <c r="B34" s="161" t="s">
        <v>16</v>
      </c>
      <c r="C34" s="161" t="s">
        <v>77</v>
      </c>
      <c r="D34" s="231" t="s">
        <v>96</v>
      </c>
      <c r="E34" s="147" t="s">
        <v>90</v>
      </c>
      <c r="F34" s="174" t="s">
        <v>29</v>
      </c>
      <c r="G34" s="174" t="s">
        <v>91</v>
      </c>
      <c r="H34" s="175">
        <v>3150</v>
      </c>
      <c r="I34" s="173">
        <v>1</v>
      </c>
      <c r="J34" s="176"/>
      <c r="K34" s="213">
        <f t="shared" si="4"/>
        <v>3150</v>
      </c>
      <c r="L34" s="213"/>
      <c r="M34" s="216">
        <f t="shared" si="2"/>
        <v>3150</v>
      </c>
      <c r="N34" s="173" t="s">
        <v>92</v>
      </c>
    </row>
    <row r="35" spans="1:14" ht="32">
      <c r="A35" s="231" t="s">
        <v>66</v>
      </c>
      <c r="B35" s="161" t="s">
        <v>16</v>
      </c>
      <c r="C35" s="161" t="s">
        <v>77</v>
      </c>
      <c r="D35" s="231" t="s">
        <v>97</v>
      </c>
      <c r="E35" s="147" t="s">
        <v>90</v>
      </c>
      <c r="F35" s="174" t="s">
        <v>29</v>
      </c>
      <c r="G35" s="174" t="s">
        <v>91</v>
      </c>
      <c r="H35" s="175">
        <v>3750</v>
      </c>
      <c r="I35" s="173">
        <v>1</v>
      </c>
      <c r="J35" s="176"/>
      <c r="K35" s="213">
        <f t="shared" si="4"/>
        <v>3750</v>
      </c>
      <c r="L35" s="213">
        <f>K35*0.09</f>
        <v>337.5</v>
      </c>
      <c r="M35" s="216">
        <f t="shared" si="2"/>
        <v>4087.5</v>
      </c>
      <c r="N35" s="173" t="s">
        <v>92</v>
      </c>
    </row>
    <row r="36" spans="1:14" ht="48">
      <c r="A36" s="231" t="s">
        <v>66</v>
      </c>
      <c r="B36" s="161" t="s">
        <v>16</v>
      </c>
      <c r="C36" s="161" t="s">
        <v>77</v>
      </c>
      <c r="D36" s="231" t="s">
        <v>98</v>
      </c>
      <c r="E36" s="147" t="s">
        <v>99</v>
      </c>
      <c r="F36" s="174" t="s">
        <v>29</v>
      </c>
      <c r="G36" s="174" t="s">
        <v>91</v>
      </c>
      <c r="H36" s="175">
        <v>6500</v>
      </c>
      <c r="I36" s="173">
        <v>1</v>
      </c>
      <c r="J36" s="176"/>
      <c r="K36" s="213">
        <f t="shared" si="4"/>
        <v>6500</v>
      </c>
      <c r="L36" s="213">
        <f>K36*0.09</f>
        <v>585</v>
      </c>
      <c r="M36" s="216">
        <f t="shared" si="2"/>
        <v>7085</v>
      </c>
      <c r="N36" s="173" t="s">
        <v>92</v>
      </c>
    </row>
    <row r="37" spans="1:14" ht="64">
      <c r="A37" s="235" t="s">
        <v>66</v>
      </c>
      <c r="B37" s="188" t="s">
        <v>16</v>
      </c>
      <c r="C37" s="188" t="s">
        <v>42</v>
      </c>
      <c r="D37" s="189" t="s">
        <v>100</v>
      </c>
      <c r="E37" s="189" t="s">
        <v>101</v>
      </c>
      <c r="F37" s="190" t="s">
        <v>76</v>
      </c>
      <c r="G37" s="190" t="s">
        <v>29</v>
      </c>
      <c r="H37" s="191">
        <v>800000</v>
      </c>
      <c r="I37" s="187">
        <v>1</v>
      </c>
      <c r="J37" s="192"/>
      <c r="K37" s="236">
        <v>850000</v>
      </c>
      <c r="L37" s="217"/>
      <c r="M37" s="218"/>
      <c r="N37" s="264" t="s">
        <v>102</v>
      </c>
    </row>
    <row r="38" spans="1:14" ht="32">
      <c r="A38" s="231"/>
      <c r="B38" s="161" t="s">
        <v>16</v>
      </c>
      <c r="C38" s="161" t="s">
        <v>77</v>
      </c>
      <c r="D38" s="147" t="s">
        <v>103</v>
      </c>
      <c r="E38" s="147" t="s">
        <v>90</v>
      </c>
      <c r="F38" s="174" t="s">
        <v>29</v>
      </c>
      <c r="G38" s="174" t="s">
        <v>91</v>
      </c>
      <c r="H38" s="175">
        <v>1170</v>
      </c>
      <c r="I38" s="173">
        <v>1</v>
      </c>
      <c r="J38" s="176"/>
      <c r="K38" s="213">
        <f t="shared" ref="K38:K76" si="5">H38*I38</f>
        <v>1170</v>
      </c>
      <c r="L38" s="213"/>
      <c r="M38" s="216">
        <f t="shared" ref="M38:M76" si="6">K38+L38+J38</f>
        <v>1170</v>
      </c>
      <c r="N38" s="173"/>
    </row>
    <row r="39" spans="1:14" ht="93.75" customHeight="1">
      <c r="A39" s="237" t="s">
        <v>104</v>
      </c>
      <c r="B39" s="238" t="s">
        <v>105</v>
      </c>
      <c r="C39" s="239" t="s">
        <v>77</v>
      </c>
      <c r="D39" s="237" t="s">
        <v>106</v>
      </c>
      <c r="E39" s="240" t="s">
        <v>107</v>
      </c>
      <c r="F39" s="220" t="s">
        <v>20</v>
      </c>
      <c r="G39" s="220" t="s">
        <v>21</v>
      </c>
      <c r="H39" s="241">
        <v>26000</v>
      </c>
      <c r="I39" s="237">
        <v>1</v>
      </c>
      <c r="J39" s="176"/>
      <c r="K39" s="213">
        <f t="shared" si="5"/>
        <v>26000</v>
      </c>
      <c r="L39" s="213"/>
      <c r="M39" s="216">
        <f t="shared" si="6"/>
        <v>26000</v>
      </c>
      <c r="N39" s="173"/>
    </row>
    <row r="40" spans="1:14" ht="48">
      <c r="A40" s="240" t="s">
        <v>104</v>
      </c>
      <c r="B40" s="238" t="s">
        <v>105</v>
      </c>
      <c r="C40" s="242" t="s">
        <v>108</v>
      </c>
      <c r="D40" s="240" t="s">
        <v>109</v>
      </c>
      <c r="E40" s="240" t="s">
        <v>110</v>
      </c>
      <c r="F40" s="243" t="s">
        <v>20</v>
      </c>
      <c r="G40" s="243" t="s">
        <v>29</v>
      </c>
      <c r="H40" s="244">
        <v>10000</v>
      </c>
      <c r="I40" s="243">
        <v>2</v>
      </c>
      <c r="J40" s="176"/>
      <c r="K40" s="213">
        <f t="shared" si="5"/>
        <v>20000</v>
      </c>
      <c r="L40" s="213"/>
      <c r="M40" s="216">
        <f t="shared" si="6"/>
        <v>20000</v>
      </c>
      <c r="N40" s="173"/>
    </row>
    <row r="41" spans="1:14" ht="64">
      <c r="A41" s="237" t="s">
        <v>104</v>
      </c>
      <c r="B41" s="238" t="s">
        <v>105</v>
      </c>
      <c r="C41" s="239" t="s">
        <v>77</v>
      </c>
      <c r="D41" s="240" t="s">
        <v>111</v>
      </c>
      <c r="E41" s="240" t="s">
        <v>112</v>
      </c>
      <c r="F41" s="220" t="s">
        <v>20</v>
      </c>
      <c r="G41" s="220" t="s">
        <v>21</v>
      </c>
      <c r="H41" s="241">
        <v>2400</v>
      </c>
      <c r="I41" s="237">
        <v>9</v>
      </c>
      <c r="J41" s="176"/>
      <c r="K41" s="213">
        <f t="shared" si="5"/>
        <v>21600</v>
      </c>
      <c r="L41" s="213"/>
      <c r="M41" s="216">
        <f t="shared" si="6"/>
        <v>21600</v>
      </c>
      <c r="N41" s="173"/>
    </row>
    <row r="42" spans="1:14" s="4" customFormat="1" ht="275.25" customHeight="1">
      <c r="A42" s="245" t="s">
        <v>104</v>
      </c>
      <c r="B42" s="245" t="s">
        <v>105</v>
      </c>
      <c r="C42" s="246" t="s">
        <v>77</v>
      </c>
      <c r="D42" s="261" t="s">
        <v>113</v>
      </c>
      <c r="E42" s="247" t="s">
        <v>114</v>
      </c>
      <c r="F42" s="219" t="s">
        <v>115</v>
      </c>
      <c r="G42" s="219" t="s">
        <v>115</v>
      </c>
      <c r="H42" s="248">
        <v>2500</v>
      </c>
      <c r="I42" s="245">
        <v>3</v>
      </c>
      <c r="J42" s="192"/>
      <c r="K42" s="217">
        <f t="shared" si="5"/>
        <v>7500</v>
      </c>
      <c r="L42" s="217"/>
      <c r="M42" s="218">
        <f t="shared" si="6"/>
        <v>7500</v>
      </c>
      <c r="N42" s="187"/>
    </row>
    <row r="43" spans="1:14" ht="161.25" customHeight="1">
      <c r="A43" s="237" t="s">
        <v>104</v>
      </c>
      <c r="B43" s="238" t="s">
        <v>105</v>
      </c>
      <c r="C43" s="239" t="s">
        <v>108</v>
      </c>
      <c r="D43" s="238" t="s">
        <v>116</v>
      </c>
      <c r="E43" s="240" t="s">
        <v>117</v>
      </c>
      <c r="F43" s="220" t="s">
        <v>20</v>
      </c>
      <c r="G43" s="220" t="s">
        <v>29</v>
      </c>
      <c r="H43" s="241">
        <v>60</v>
      </c>
      <c r="I43" s="220">
        <v>60</v>
      </c>
      <c r="J43" s="176"/>
      <c r="K43" s="213">
        <f t="shared" si="5"/>
        <v>3600</v>
      </c>
      <c r="L43" s="213"/>
      <c r="M43" s="216">
        <f t="shared" si="6"/>
        <v>3600</v>
      </c>
      <c r="N43" s="173"/>
    </row>
    <row r="44" spans="1:14" ht="32">
      <c r="A44" s="237" t="s">
        <v>104</v>
      </c>
      <c r="B44" s="238" t="s">
        <v>105</v>
      </c>
      <c r="C44" s="239" t="s">
        <v>108</v>
      </c>
      <c r="D44" s="238" t="s">
        <v>118</v>
      </c>
      <c r="E44" s="240" t="s">
        <v>119</v>
      </c>
      <c r="F44" s="220" t="s">
        <v>20</v>
      </c>
      <c r="G44" s="220" t="s">
        <v>29</v>
      </c>
      <c r="H44" s="241">
        <v>20</v>
      </c>
      <c r="I44" s="220">
        <v>20</v>
      </c>
      <c r="J44" s="176"/>
      <c r="K44" s="213">
        <f t="shared" si="5"/>
        <v>400</v>
      </c>
      <c r="L44" s="213"/>
      <c r="M44" s="216">
        <f t="shared" si="6"/>
        <v>400</v>
      </c>
      <c r="N44" s="173"/>
    </row>
    <row r="45" spans="1:14" s="4" customFormat="1" ht="96">
      <c r="A45" s="245" t="s">
        <v>104</v>
      </c>
      <c r="B45" s="245" t="s">
        <v>105</v>
      </c>
      <c r="C45" s="246" t="s">
        <v>77</v>
      </c>
      <c r="D45" s="245" t="s">
        <v>120</v>
      </c>
      <c r="E45" s="247" t="s">
        <v>121</v>
      </c>
      <c r="F45" s="219" t="s">
        <v>20</v>
      </c>
      <c r="G45" s="219" t="s">
        <v>115</v>
      </c>
      <c r="H45" s="248">
        <v>600</v>
      </c>
      <c r="I45" s="219">
        <v>1</v>
      </c>
      <c r="J45" s="192"/>
      <c r="K45" s="217">
        <f t="shared" si="5"/>
        <v>600</v>
      </c>
      <c r="L45" s="217"/>
      <c r="M45" s="218">
        <f t="shared" si="6"/>
        <v>600</v>
      </c>
      <c r="N45" s="187"/>
    </row>
    <row r="46" spans="1:14" ht="32">
      <c r="A46" s="237" t="s">
        <v>104</v>
      </c>
      <c r="B46" s="238" t="s">
        <v>105</v>
      </c>
      <c r="C46" s="239" t="s">
        <v>77</v>
      </c>
      <c r="D46" s="237" t="s">
        <v>122</v>
      </c>
      <c r="E46" s="240" t="s">
        <v>123</v>
      </c>
      <c r="F46" s="220" t="s">
        <v>20</v>
      </c>
      <c r="G46" s="220" t="s">
        <v>115</v>
      </c>
      <c r="H46" s="249">
        <v>150</v>
      </c>
      <c r="I46" s="221">
        <v>3</v>
      </c>
      <c r="J46" s="176"/>
      <c r="K46" s="213">
        <f t="shared" si="5"/>
        <v>450</v>
      </c>
      <c r="L46" s="213"/>
      <c r="M46" s="216">
        <f t="shared" si="6"/>
        <v>450</v>
      </c>
      <c r="N46" s="173"/>
    </row>
    <row r="47" spans="1:14" ht="32">
      <c r="A47" s="237" t="s">
        <v>104</v>
      </c>
      <c r="B47" s="238" t="s">
        <v>105</v>
      </c>
      <c r="C47" s="239" t="s">
        <v>77</v>
      </c>
      <c r="D47" s="237" t="s">
        <v>124</v>
      </c>
      <c r="E47" s="240" t="s">
        <v>125</v>
      </c>
      <c r="F47" s="220" t="s">
        <v>20</v>
      </c>
      <c r="G47" s="220" t="s">
        <v>115</v>
      </c>
      <c r="H47" s="241">
        <v>6000</v>
      </c>
      <c r="I47" s="220">
        <v>1</v>
      </c>
      <c r="J47" s="176"/>
      <c r="K47" s="213">
        <f t="shared" si="5"/>
        <v>6000</v>
      </c>
      <c r="L47" s="213"/>
      <c r="M47" s="216">
        <f t="shared" si="6"/>
        <v>6000</v>
      </c>
      <c r="N47" s="173"/>
    </row>
    <row r="48" spans="1:14" ht="48">
      <c r="A48" s="237" t="s">
        <v>104</v>
      </c>
      <c r="B48" s="238" t="s">
        <v>105</v>
      </c>
      <c r="C48" s="239" t="s">
        <v>77</v>
      </c>
      <c r="D48" s="237" t="s">
        <v>126</v>
      </c>
      <c r="E48" s="240" t="s">
        <v>127</v>
      </c>
      <c r="F48" s="220" t="s">
        <v>20</v>
      </c>
      <c r="G48" s="220" t="s">
        <v>115</v>
      </c>
      <c r="H48" s="241">
        <v>3000</v>
      </c>
      <c r="I48" s="220">
        <v>1</v>
      </c>
      <c r="J48" s="176"/>
      <c r="K48" s="213">
        <f t="shared" si="5"/>
        <v>3000</v>
      </c>
      <c r="L48" s="213"/>
      <c r="M48" s="216">
        <f t="shared" si="6"/>
        <v>3000</v>
      </c>
      <c r="N48" s="173"/>
    </row>
    <row r="49" spans="1:14" ht="64">
      <c r="A49" s="237" t="s">
        <v>104</v>
      </c>
      <c r="B49" s="238" t="s">
        <v>105</v>
      </c>
      <c r="C49" s="239" t="s">
        <v>77</v>
      </c>
      <c r="D49" s="237" t="s">
        <v>128</v>
      </c>
      <c r="E49" s="240" t="s">
        <v>129</v>
      </c>
      <c r="F49" s="220" t="s">
        <v>20</v>
      </c>
      <c r="G49" s="220" t="s">
        <v>21</v>
      </c>
      <c r="H49" s="241">
        <v>750</v>
      </c>
      <c r="I49" s="220">
        <v>3</v>
      </c>
      <c r="J49" s="176"/>
      <c r="K49" s="213">
        <f t="shared" si="5"/>
        <v>2250</v>
      </c>
      <c r="L49" s="213"/>
      <c r="M49" s="216">
        <f t="shared" si="6"/>
        <v>2250</v>
      </c>
      <c r="N49" s="173"/>
    </row>
    <row r="50" spans="1:14" s="4" customFormat="1" ht="32">
      <c r="A50" s="245" t="s">
        <v>104</v>
      </c>
      <c r="B50" s="245" t="s">
        <v>105</v>
      </c>
      <c r="C50" s="246" t="s">
        <v>77</v>
      </c>
      <c r="D50" s="245" t="s">
        <v>130</v>
      </c>
      <c r="E50" s="247" t="s">
        <v>131</v>
      </c>
      <c r="F50" s="219" t="s">
        <v>20</v>
      </c>
      <c r="G50" s="219" t="s">
        <v>29</v>
      </c>
      <c r="H50" s="248">
        <v>7300</v>
      </c>
      <c r="I50" s="219">
        <v>9</v>
      </c>
      <c r="J50" s="192"/>
      <c r="K50" s="217">
        <f t="shared" si="5"/>
        <v>65700</v>
      </c>
      <c r="L50" s="217">
        <f t="shared" ref="L50:L55" si="7">K50*0.09</f>
        <v>5913</v>
      </c>
      <c r="M50" s="218">
        <f t="shared" si="6"/>
        <v>71613</v>
      </c>
      <c r="N50" s="187"/>
    </row>
    <row r="51" spans="1:14" s="4" customFormat="1" ht="48">
      <c r="A51" s="245" t="s">
        <v>104</v>
      </c>
      <c r="B51" s="247" t="s">
        <v>132</v>
      </c>
      <c r="C51" s="246" t="s">
        <v>133</v>
      </c>
      <c r="D51" s="245" t="s">
        <v>134</v>
      </c>
      <c r="E51" s="247" t="s">
        <v>135</v>
      </c>
      <c r="F51" s="219" t="s">
        <v>115</v>
      </c>
      <c r="G51" s="219" t="s">
        <v>115</v>
      </c>
      <c r="H51" s="248">
        <v>3628</v>
      </c>
      <c r="I51" s="219">
        <v>4</v>
      </c>
      <c r="J51" s="192"/>
      <c r="K51" s="217">
        <f t="shared" si="5"/>
        <v>14512</v>
      </c>
      <c r="L51" s="217">
        <f t="shared" si="7"/>
        <v>1306.08</v>
      </c>
      <c r="M51" s="218">
        <f t="shared" si="6"/>
        <v>15818.08</v>
      </c>
      <c r="N51" s="187"/>
    </row>
    <row r="52" spans="1:14" s="4" customFormat="1" ht="32">
      <c r="A52" s="245" t="s">
        <v>104</v>
      </c>
      <c r="B52" s="247" t="s">
        <v>132</v>
      </c>
      <c r="C52" s="246" t="s">
        <v>133</v>
      </c>
      <c r="D52" s="245" t="s">
        <v>136</v>
      </c>
      <c r="E52" s="247" t="s">
        <v>137</v>
      </c>
      <c r="F52" s="219" t="s">
        <v>115</v>
      </c>
      <c r="G52" s="219" t="s">
        <v>115</v>
      </c>
      <c r="H52" s="248">
        <v>3999</v>
      </c>
      <c r="I52" s="219">
        <v>8</v>
      </c>
      <c r="J52" s="192"/>
      <c r="K52" s="217">
        <f t="shared" si="5"/>
        <v>31992</v>
      </c>
      <c r="L52" s="217">
        <f t="shared" si="7"/>
        <v>2879.2799999999997</v>
      </c>
      <c r="M52" s="218">
        <f t="shared" si="6"/>
        <v>34871.279999999999</v>
      </c>
      <c r="N52" s="187"/>
    </row>
    <row r="53" spans="1:14" ht="192">
      <c r="A53" s="237" t="s">
        <v>104</v>
      </c>
      <c r="B53" s="149" t="s">
        <v>132</v>
      </c>
      <c r="C53" s="239" t="s">
        <v>17</v>
      </c>
      <c r="D53" s="237" t="s">
        <v>138</v>
      </c>
      <c r="E53" s="240" t="s">
        <v>139</v>
      </c>
      <c r="F53" s="220" t="s">
        <v>20</v>
      </c>
      <c r="G53" s="220" t="s">
        <v>29</v>
      </c>
      <c r="H53" s="241">
        <v>189.66</v>
      </c>
      <c r="I53" s="220">
        <v>1</v>
      </c>
      <c r="J53" s="176"/>
      <c r="K53" s="213">
        <f t="shared" si="5"/>
        <v>189.66</v>
      </c>
      <c r="L53" s="213">
        <f t="shared" si="7"/>
        <v>17.069399999999998</v>
      </c>
      <c r="M53" s="216">
        <f t="shared" si="6"/>
        <v>206.7294</v>
      </c>
      <c r="N53" s="173"/>
    </row>
    <row r="54" spans="1:14" s="4" customFormat="1" ht="64">
      <c r="A54" s="245" t="s">
        <v>104</v>
      </c>
      <c r="B54" s="247" t="s">
        <v>132</v>
      </c>
      <c r="C54" s="246" t="s">
        <v>17</v>
      </c>
      <c r="D54" s="245" t="s">
        <v>140</v>
      </c>
      <c r="E54" s="247" t="s">
        <v>141</v>
      </c>
      <c r="F54" s="219" t="s">
        <v>41</v>
      </c>
      <c r="G54" s="219" t="s">
        <v>29</v>
      </c>
      <c r="H54" s="248">
        <v>250</v>
      </c>
      <c r="I54" s="245">
        <v>5</v>
      </c>
      <c r="J54" s="192"/>
      <c r="K54" s="217">
        <f t="shared" si="5"/>
        <v>1250</v>
      </c>
      <c r="L54" s="217">
        <f t="shared" si="7"/>
        <v>112.5</v>
      </c>
      <c r="M54" s="218">
        <f t="shared" si="6"/>
        <v>1362.5</v>
      </c>
      <c r="N54" s="187"/>
    </row>
    <row r="55" spans="1:14" ht="80">
      <c r="A55" s="237" t="s">
        <v>104</v>
      </c>
      <c r="B55" s="149" t="s">
        <v>132</v>
      </c>
      <c r="C55" s="239" t="s">
        <v>77</v>
      </c>
      <c r="D55" s="237" t="s">
        <v>142</v>
      </c>
      <c r="E55" s="240" t="s">
        <v>143</v>
      </c>
      <c r="F55" s="220" t="s">
        <v>20</v>
      </c>
      <c r="G55" s="220" t="s">
        <v>29</v>
      </c>
      <c r="H55" s="241">
        <v>75</v>
      </c>
      <c r="I55" s="220">
        <v>84</v>
      </c>
      <c r="J55" s="176"/>
      <c r="K55" s="213">
        <f t="shared" si="5"/>
        <v>6300</v>
      </c>
      <c r="L55" s="213">
        <f t="shared" si="7"/>
        <v>567</v>
      </c>
      <c r="M55" s="216">
        <f t="shared" si="6"/>
        <v>6867</v>
      </c>
      <c r="N55" s="173"/>
    </row>
    <row r="56" spans="1:14" ht="16">
      <c r="A56" s="237" t="s">
        <v>104</v>
      </c>
      <c r="B56" s="238" t="s">
        <v>132</v>
      </c>
      <c r="C56" s="239" t="s">
        <v>77</v>
      </c>
      <c r="D56" s="237" t="s">
        <v>144</v>
      </c>
      <c r="E56" s="240" t="s">
        <v>145</v>
      </c>
      <c r="F56" s="220" t="s">
        <v>20</v>
      </c>
      <c r="G56" s="220" t="s">
        <v>115</v>
      </c>
      <c r="H56" s="241">
        <v>400</v>
      </c>
      <c r="I56" s="220">
        <v>1</v>
      </c>
      <c r="J56" s="176"/>
      <c r="K56" s="213">
        <f t="shared" si="5"/>
        <v>400</v>
      </c>
      <c r="L56" s="213"/>
      <c r="M56" s="216">
        <f t="shared" si="6"/>
        <v>400</v>
      </c>
      <c r="N56" s="173"/>
    </row>
    <row r="57" spans="1:14" s="4" customFormat="1" ht="16">
      <c r="A57" s="245" t="s">
        <v>104</v>
      </c>
      <c r="B57" s="245" t="s">
        <v>132</v>
      </c>
      <c r="C57" s="246" t="s">
        <v>17</v>
      </c>
      <c r="D57" s="247" t="s">
        <v>146</v>
      </c>
      <c r="E57" s="247" t="s">
        <v>147</v>
      </c>
      <c r="F57" s="219" t="s">
        <v>20</v>
      </c>
      <c r="G57" s="219" t="s">
        <v>21</v>
      </c>
      <c r="H57" s="248">
        <v>1299.99</v>
      </c>
      <c r="I57" s="219">
        <v>26</v>
      </c>
      <c r="J57" s="192"/>
      <c r="K57" s="217">
        <f t="shared" si="5"/>
        <v>33799.74</v>
      </c>
      <c r="L57" s="217">
        <f>K57*0.09</f>
        <v>3041.9765999999995</v>
      </c>
      <c r="M57" s="218">
        <f t="shared" si="6"/>
        <v>36841.7166</v>
      </c>
      <c r="N57" s="187"/>
    </row>
    <row r="58" spans="1:14" s="4" customFormat="1" ht="153.75" customHeight="1">
      <c r="A58" s="245" t="s">
        <v>104</v>
      </c>
      <c r="B58" s="245" t="s">
        <v>132</v>
      </c>
      <c r="C58" s="246" t="s">
        <v>77</v>
      </c>
      <c r="D58" s="247" t="s">
        <v>148</v>
      </c>
      <c r="E58" s="247" t="s">
        <v>149</v>
      </c>
      <c r="F58" s="219" t="s">
        <v>20</v>
      </c>
      <c r="G58" s="219" t="s">
        <v>29</v>
      </c>
      <c r="H58" s="248">
        <v>75</v>
      </c>
      <c r="I58" s="219">
        <v>70</v>
      </c>
      <c r="J58" s="192"/>
      <c r="K58" s="217">
        <f t="shared" si="5"/>
        <v>5250</v>
      </c>
      <c r="L58" s="217"/>
      <c r="M58" s="218">
        <f t="shared" si="6"/>
        <v>5250</v>
      </c>
      <c r="N58" s="263" t="s">
        <v>150</v>
      </c>
    </row>
    <row r="59" spans="1:14" s="4" customFormat="1" ht="48">
      <c r="A59" s="245" t="s">
        <v>104</v>
      </c>
      <c r="B59" s="245" t="s">
        <v>132</v>
      </c>
      <c r="C59" s="246" t="s">
        <v>133</v>
      </c>
      <c r="D59" s="245" t="s">
        <v>151</v>
      </c>
      <c r="E59" s="247" t="s">
        <v>152</v>
      </c>
      <c r="F59" s="219" t="s">
        <v>115</v>
      </c>
      <c r="G59" s="219" t="s">
        <v>115</v>
      </c>
      <c r="H59" s="248">
        <v>3000</v>
      </c>
      <c r="I59" s="219">
        <v>1</v>
      </c>
      <c r="J59" s="192"/>
      <c r="K59" s="217">
        <f t="shared" si="5"/>
        <v>3000</v>
      </c>
      <c r="L59" s="217">
        <f t="shared" ref="L59:L64" si="8">K59*0.09</f>
        <v>270</v>
      </c>
      <c r="M59" s="218">
        <f t="shared" si="6"/>
        <v>3270</v>
      </c>
      <c r="N59" s="187"/>
    </row>
    <row r="60" spans="1:14" ht="48">
      <c r="A60" s="237" t="s">
        <v>104</v>
      </c>
      <c r="B60" s="149" t="s">
        <v>132</v>
      </c>
      <c r="C60" s="239" t="s">
        <v>108</v>
      </c>
      <c r="D60" s="237" t="s">
        <v>153</v>
      </c>
      <c r="E60" s="240" t="s">
        <v>154</v>
      </c>
      <c r="F60" s="220" t="s">
        <v>20</v>
      </c>
      <c r="G60" s="220" t="s">
        <v>21</v>
      </c>
      <c r="H60" s="262"/>
      <c r="I60" s="237"/>
      <c r="J60" s="176"/>
      <c r="K60" s="213">
        <f t="shared" si="5"/>
        <v>0</v>
      </c>
      <c r="L60" s="213">
        <f t="shared" si="8"/>
        <v>0</v>
      </c>
      <c r="M60" s="216">
        <f t="shared" si="6"/>
        <v>0</v>
      </c>
      <c r="N60" s="173"/>
    </row>
    <row r="61" spans="1:14" ht="96">
      <c r="A61" s="237" t="s">
        <v>104</v>
      </c>
      <c r="B61" s="149" t="s">
        <v>132</v>
      </c>
      <c r="C61" s="239" t="s">
        <v>108</v>
      </c>
      <c r="D61" s="238" t="s">
        <v>155</v>
      </c>
      <c r="E61" s="240" t="s">
        <v>156</v>
      </c>
      <c r="F61" s="220" t="s">
        <v>20</v>
      </c>
      <c r="G61" s="220" t="s">
        <v>29</v>
      </c>
      <c r="H61" s="241">
        <v>169</v>
      </c>
      <c r="I61" s="220">
        <v>10</v>
      </c>
      <c r="J61" s="176"/>
      <c r="K61" s="213">
        <f t="shared" si="5"/>
        <v>1690</v>
      </c>
      <c r="L61" s="213">
        <f t="shared" si="8"/>
        <v>152.1</v>
      </c>
      <c r="M61" s="216">
        <f t="shared" si="6"/>
        <v>1842.1</v>
      </c>
      <c r="N61" s="173"/>
    </row>
    <row r="62" spans="1:14" s="52" customFormat="1" ht="112">
      <c r="A62" s="250" t="s">
        <v>104</v>
      </c>
      <c r="B62" s="251" t="s">
        <v>157</v>
      </c>
      <c r="C62" s="251" t="s">
        <v>77</v>
      </c>
      <c r="D62" s="250" t="s">
        <v>158</v>
      </c>
      <c r="E62" s="252" t="s">
        <v>159</v>
      </c>
      <c r="F62" s="253" t="s">
        <v>20</v>
      </c>
      <c r="G62" s="253" t="s">
        <v>29</v>
      </c>
      <c r="H62" s="254">
        <v>39.99</v>
      </c>
      <c r="I62" s="253">
        <v>3</v>
      </c>
      <c r="J62" s="255"/>
      <c r="K62" s="213">
        <f t="shared" si="5"/>
        <v>119.97</v>
      </c>
      <c r="L62" s="213">
        <f t="shared" si="8"/>
        <v>10.7973</v>
      </c>
      <c r="M62" s="216">
        <f t="shared" si="6"/>
        <v>130.76730000000001</v>
      </c>
      <c r="N62" s="256"/>
    </row>
    <row r="63" spans="1:14" ht="48">
      <c r="A63" s="245" t="s">
        <v>104</v>
      </c>
      <c r="B63" s="246" t="s">
        <v>157</v>
      </c>
      <c r="C63" s="246" t="s">
        <v>160</v>
      </c>
      <c r="D63" s="219" t="s">
        <v>161</v>
      </c>
      <c r="E63" s="245" t="s">
        <v>162</v>
      </c>
      <c r="F63" s="219"/>
      <c r="G63" s="219"/>
      <c r="H63" s="248"/>
      <c r="I63" s="219"/>
      <c r="J63" s="192"/>
      <c r="K63" s="217">
        <f t="shared" si="5"/>
        <v>0</v>
      </c>
      <c r="L63" s="217">
        <f t="shared" si="8"/>
        <v>0</v>
      </c>
      <c r="M63" s="218">
        <f t="shared" si="6"/>
        <v>0</v>
      </c>
      <c r="N63" s="263" t="s">
        <v>150</v>
      </c>
    </row>
    <row r="64" spans="1:14" ht="16">
      <c r="A64" s="237" t="s">
        <v>104</v>
      </c>
      <c r="B64" s="221" t="s">
        <v>157</v>
      </c>
      <c r="C64" s="239" t="s">
        <v>108</v>
      </c>
      <c r="D64" s="238" t="s">
        <v>163</v>
      </c>
      <c r="E64" s="240" t="s">
        <v>164</v>
      </c>
      <c r="F64" s="220" t="s">
        <v>20</v>
      </c>
      <c r="G64" s="220" t="s">
        <v>29</v>
      </c>
      <c r="H64" s="241">
        <v>29.95</v>
      </c>
      <c r="I64" s="220">
        <v>10</v>
      </c>
      <c r="J64" s="176"/>
      <c r="K64" s="213">
        <f t="shared" si="5"/>
        <v>299.5</v>
      </c>
      <c r="L64" s="213">
        <f t="shared" si="8"/>
        <v>26.954999999999998</v>
      </c>
      <c r="M64" s="216">
        <f t="shared" si="6"/>
        <v>326.45499999999998</v>
      </c>
      <c r="N64" s="173"/>
    </row>
    <row r="65" spans="1:14" ht="176">
      <c r="A65" s="173" t="s">
        <v>165</v>
      </c>
      <c r="B65" s="161" t="s">
        <v>157</v>
      </c>
      <c r="C65" s="161" t="s">
        <v>77</v>
      </c>
      <c r="D65" s="147" t="s">
        <v>166</v>
      </c>
      <c r="E65" s="147" t="s">
        <v>167</v>
      </c>
      <c r="F65" s="174" t="s">
        <v>20</v>
      </c>
      <c r="G65" s="174" t="s">
        <v>29</v>
      </c>
      <c r="H65" s="175">
        <v>3690</v>
      </c>
      <c r="I65" s="173">
        <v>2</v>
      </c>
      <c r="J65" s="176"/>
      <c r="K65" s="213">
        <f t="shared" si="5"/>
        <v>7380</v>
      </c>
      <c r="L65" s="213"/>
      <c r="M65" s="216">
        <f t="shared" si="6"/>
        <v>7380</v>
      </c>
      <c r="N65" s="221"/>
    </row>
    <row r="66" spans="1:14" ht="143.25" customHeight="1">
      <c r="A66" s="173" t="s">
        <v>168</v>
      </c>
      <c r="B66" s="161" t="s">
        <v>157</v>
      </c>
      <c r="C66" s="161" t="s">
        <v>77</v>
      </c>
      <c r="D66" s="147" t="s">
        <v>169</v>
      </c>
      <c r="E66" s="147" t="s">
        <v>170</v>
      </c>
      <c r="F66" s="174" t="s">
        <v>171</v>
      </c>
      <c r="G66" s="174" t="s">
        <v>172</v>
      </c>
      <c r="H66" s="175">
        <v>7000</v>
      </c>
      <c r="I66" s="173">
        <v>1</v>
      </c>
      <c r="J66" s="176">
        <v>0</v>
      </c>
      <c r="K66" s="213">
        <f t="shared" si="5"/>
        <v>7000</v>
      </c>
      <c r="L66" s="213">
        <f t="shared" ref="L66:L76" si="9">K66*0.09</f>
        <v>630</v>
      </c>
      <c r="M66" s="216">
        <f t="shared" si="6"/>
        <v>7630</v>
      </c>
      <c r="N66" s="173" t="s">
        <v>65</v>
      </c>
    </row>
    <row r="67" spans="1:14" ht="48">
      <c r="A67" s="187" t="s">
        <v>15</v>
      </c>
      <c r="B67" s="265" t="s">
        <v>173</v>
      </c>
      <c r="C67" s="188" t="s">
        <v>42</v>
      </c>
      <c r="D67" s="189" t="s">
        <v>174</v>
      </c>
      <c r="E67" s="189" t="s">
        <v>175</v>
      </c>
      <c r="F67" s="190" t="s">
        <v>41</v>
      </c>
      <c r="G67" s="190" t="s">
        <v>29</v>
      </c>
      <c r="H67" s="191">
        <v>25000000</v>
      </c>
      <c r="I67" s="187">
        <v>1</v>
      </c>
      <c r="J67" s="192"/>
      <c r="K67" s="217">
        <f t="shared" si="5"/>
        <v>25000000</v>
      </c>
      <c r="L67" s="217">
        <f t="shared" si="9"/>
        <v>2250000</v>
      </c>
      <c r="M67" s="218">
        <f t="shared" si="6"/>
        <v>27250000</v>
      </c>
      <c r="N67" s="263" t="s">
        <v>150</v>
      </c>
    </row>
    <row r="68" spans="1:14" ht="48">
      <c r="A68" s="237" t="s">
        <v>104</v>
      </c>
      <c r="B68" s="266" t="s">
        <v>173</v>
      </c>
      <c r="C68" s="239" t="s">
        <v>133</v>
      </c>
      <c r="D68" s="237" t="s">
        <v>176</v>
      </c>
      <c r="E68" s="240" t="s">
        <v>177</v>
      </c>
      <c r="F68" s="220" t="s">
        <v>115</v>
      </c>
      <c r="G68" s="220" t="s">
        <v>115</v>
      </c>
      <c r="H68" s="241">
        <v>5000</v>
      </c>
      <c r="I68" s="220">
        <v>2</v>
      </c>
      <c r="J68" s="176"/>
      <c r="K68" s="213">
        <f t="shared" si="5"/>
        <v>10000</v>
      </c>
      <c r="L68" s="213">
        <f t="shared" si="9"/>
        <v>900</v>
      </c>
      <c r="M68" s="216">
        <f t="shared" si="6"/>
        <v>10900</v>
      </c>
      <c r="N68" s="173"/>
    </row>
    <row r="69" spans="1:14" ht="48">
      <c r="A69" s="237" t="s">
        <v>104</v>
      </c>
      <c r="B69" s="266" t="s">
        <v>173</v>
      </c>
      <c r="C69" s="239" t="s">
        <v>133</v>
      </c>
      <c r="D69" s="237" t="s">
        <v>178</v>
      </c>
      <c r="E69" s="240" t="s">
        <v>179</v>
      </c>
      <c r="F69" s="220" t="s">
        <v>115</v>
      </c>
      <c r="G69" s="220" t="s">
        <v>115</v>
      </c>
      <c r="H69" s="241">
        <v>243</v>
      </c>
      <c r="I69" s="220">
        <v>40</v>
      </c>
      <c r="J69" s="176"/>
      <c r="K69" s="213">
        <f t="shared" si="5"/>
        <v>9720</v>
      </c>
      <c r="L69" s="213">
        <f t="shared" si="9"/>
        <v>874.8</v>
      </c>
      <c r="M69" s="216">
        <f t="shared" si="6"/>
        <v>10594.8</v>
      </c>
      <c r="N69" s="173"/>
    </row>
    <row r="70" spans="1:14" ht="32">
      <c r="A70" s="237" t="s">
        <v>104</v>
      </c>
      <c r="B70" s="266" t="s">
        <v>173</v>
      </c>
      <c r="C70" s="239" t="s">
        <v>133</v>
      </c>
      <c r="D70" s="237" t="s">
        <v>180</v>
      </c>
      <c r="E70" s="240" t="s">
        <v>181</v>
      </c>
      <c r="F70" s="220" t="s">
        <v>115</v>
      </c>
      <c r="G70" s="220" t="s">
        <v>115</v>
      </c>
      <c r="H70" s="241">
        <v>3628</v>
      </c>
      <c r="I70" s="220">
        <v>4</v>
      </c>
      <c r="J70" s="176"/>
      <c r="K70" s="213">
        <f t="shared" si="5"/>
        <v>14512</v>
      </c>
      <c r="L70" s="213">
        <f t="shared" si="9"/>
        <v>1306.08</v>
      </c>
      <c r="M70" s="216">
        <f t="shared" si="6"/>
        <v>15818.08</v>
      </c>
      <c r="N70" s="173"/>
    </row>
    <row r="71" spans="1:14" ht="157.5" customHeight="1">
      <c r="A71" s="237" t="s">
        <v>104</v>
      </c>
      <c r="B71" s="266" t="s">
        <v>173</v>
      </c>
      <c r="C71" s="239" t="s">
        <v>182</v>
      </c>
      <c r="D71" s="237" t="s">
        <v>183</v>
      </c>
      <c r="E71" s="240" t="s">
        <v>184</v>
      </c>
      <c r="F71" s="220" t="s">
        <v>115</v>
      </c>
      <c r="G71" s="220" t="s">
        <v>115</v>
      </c>
      <c r="H71" s="241">
        <v>1200</v>
      </c>
      <c r="I71" s="220">
        <v>2</v>
      </c>
      <c r="J71" s="176"/>
      <c r="K71" s="213">
        <f t="shared" si="5"/>
        <v>2400</v>
      </c>
      <c r="L71" s="213">
        <f t="shared" si="9"/>
        <v>216</v>
      </c>
      <c r="M71" s="216">
        <f t="shared" si="6"/>
        <v>2616</v>
      </c>
      <c r="N71" s="173"/>
    </row>
    <row r="72" spans="1:14" ht="138.75" customHeight="1">
      <c r="A72" s="237" t="s">
        <v>104</v>
      </c>
      <c r="B72" s="266" t="s">
        <v>173</v>
      </c>
      <c r="C72" s="239" t="s">
        <v>182</v>
      </c>
      <c r="D72" s="237" t="s">
        <v>185</v>
      </c>
      <c r="E72" s="240" t="s">
        <v>186</v>
      </c>
      <c r="F72" s="220" t="s">
        <v>115</v>
      </c>
      <c r="G72" s="220" t="s">
        <v>115</v>
      </c>
      <c r="H72" s="241">
        <v>232.95</v>
      </c>
      <c r="I72" s="220">
        <v>1</v>
      </c>
      <c r="J72" s="176"/>
      <c r="K72" s="213">
        <f t="shared" si="5"/>
        <v>232.95</v>
      </c>
      <c r="L72" s="213">
        <f t="shared" si="9"/>
        <v>20.965499999999999</v>
      </c>
      <c r="M72" s="216">
        <f t="shared" si="6"/>
        <v>253.91549999999998</v>
      </c>
      <c r="N72" s="173"/>
    </row>
    <row r="73" spans="1:14" ht="80">
      <c r="A73" s="237" t="s">
        <v>104</v>
      </c>
      <c r="B73" s="266" t="s">
        <v>173</v>
      </c>
      <c r="C73" s="239" t="s">
        <v>182</v>
      </c>
      <c r="D73" s="237" t="s">
        <v>187</v>
      </c>
      <c r="E73" s="240" t="s">
        <v>188</v>
      </c>
      <c r="F73" s="220" t="s">
        <v>115</v>
      </c>
      <c r="G73" s="220" t="s">
        <v>115</v>
      </c>
      <c r="H73" s="241"/>
      <c r="I73" s="220">
        <v>0</v>
      </c>
      <c r="J73" s="176"/>
      <c r="K73" s="213">
        <f t="shared" si="5"/>
        <v>0</v>
      </c>
      <c r="L73" s="213">
        <f t="shared" si="9"/>
        <v>0</v>
      </c>
      <c r="M73" s="216">
        <f t="shared" si="6"/>
        <v>0</v>
      </c>
      <c r="N73" s="173"/>
    </row>
    <row r="74" spans="1:14" ht="225.75" customHeight="1">
      <c r="A74" s="237" t="s">
        <v>104</v>
      </c>
      <c r="B74" s="266" t="s">
        <v>173</v>
      </c>
      <c r="C74" s="239" t="s">
        <v>182</v>
      </c>
      <c r="D74" s="237" t="s">
        <v>189</v>
      </c>
      <c r="E74" s="240" t="s">
        <v>190</v>
      </c>
      <c r="F74" s="220" t="s">
        <v>115</v>
      </c>
      <c r="G74" s="220" t="s">
        <v>115</v>
      </c>
      <c r="H74" s="241">
        <v>1200</v>
      </c>
      <c r="I74" s="220">
        <v>10</v>
      </c>
      <c r="J74" s="176"/>
      <c r="K74" s="213">
        <f t="shared" si="5"/>
        <v>12000</v>
      </c>
      <c r="L74" s="213">
        <f t="shared" si="9"/>
        <v>1080</v>
      </c>
      <c r="M74" s="216">
        <f t="shared" si="6"/>
        <v>13080</v>
      </c>
      <c r="N74" s="173"/>
    </row>
    <row r="75" spans="1:14" ht="66" customHeight="1">
      <c r="A75" s="237" t="s">
        <v>104</v>
      </c>
      <c r="B75" s="267" t="s">
        <v>173</v>
      </c>
      <c r="C75" s="239" t="s">
        <v>17</v>
      </c>
      <c r="D75" s="237" t="s">
        <v>191</v>
      </c>
      <c r="E75" s="240" t="s">
        <v>192</v>
      </c>
      <c r="F75" s="220" t="s">
        <v>20</v>
      </c>
      <c r="G75" s="220" t="s">
        <v>29</v>
      </c>
      <c r="H75" s="241">
        <v>100</v>
      </c>
      <c r="I75" s="237">
        <v>5</v>
      </c>
      <c r="J75" s="176"/>
      <c r="K75" s="213">
        <f t="shared" si="5"/>
        <v>500</v>
      </c>
      <c r="L75" s="213">
        <f t="shared" si="9"/>
        <v>45</v>
      </c>
      <c r="M75" s="216">
        <f t="shared" si="6"/>
        <v>545</v>
      </c>
      <c r="N75" s="173"/>
    </row>
    <row r="76" spans="1:14" ht="100.5" customHeight="1">
      <c r="A76" s="173" t="s">
        <v>168</v>
      </c>
      <c r="B76" s="268" t="s">
        <v>173</v>
      </c>
      <c r="C76" s="161" t="s">
        <v>77</v>
      </c>
      <c r="D76" s="147" t="s">
        <v>193</v>
      </c>
      <c r="E76" s="147" t="s">
        <v>194</v>
      </c>
      <c r="F76" s="174" t="s">
        <v>171</v>
      </c>
      <c r="G76" s="174" t="s">
        <v>172</v>
      </c>
      <c r="H76" s="175">
        <v>44.95</v>
      </c>
      <c r="I76" s="173">
        <v>280</v>
      </c>
      <c r="J76" s="176">
        <v>0</v>
      </c>
      <c r="K76" s="213">
        <f t="shared" si="5"/>
        <v>12586</v>
      </c>
      <c r="L76" s="213">
        <f t="shared" si="9"/>
        <v>1132.74</v>
      </c>
      <c r="M76" s="216">
        <f t="shared" si="6"/>
        <v>13718.74</v>
      </c>
      <c r="N76" s="173" t="s">
        <v>195</v>
      </c>
    </row>
    <row r="77" spans="1:14">
      <c r="A77" s="257"/>
      <c r="B77" s="257"/>
      <c r="C77" s="257"/>
      <c r="D77" s="257"/>
      <c r="E77" s="212"/>
      <c r="F77" s="257"/>
      <c r="G77" s="257"/>
      <c r="H77" s="212"/>
      <c r="I77" s="257"/>
      <c r="J77" s="257"/>
      <c r="K77" s="257"/>
      <c r="L77" s="257"/>
      <c r="M77" s="257"/>
      <c r="N77" s="257"/>
    </row>
    <row r="78" spans="1:14">
      <c r="A78" s="257"/>
      <c r="B78" s="257"/>
      <c r="C78" s="257"/>
      <c r="D78" s="257"/>
      <c r="E78" s="212"/>
      <c r="F78" s="257"/>
      <c r="G78" s="257"/>
      <c r="H78" s="212"/>
      <c r="I78" s="258" t="s">
        <v>196</v>
      </c>
      <c r="J78" s="258"/>
      <c r="K78" s="258"/>
      <c r="L78" s="258"/>
      <c r="M78" s="259">
        <f>SUM(M3:M76)</f>
        <v>28293356.471299998</v>
      </c>
      <c r="N78" s="258"/>
    </row>
    <row r="79" spans="1:14">
      <c r="A79" s="257"/>
      <c r="B79" s="257"/>
      <c r="C79" s="257"/>
      <c r="D79" s="257"/>
      <c r="E79" s="212"/>
      <c r="F79" s="257"/>
      <c r="G79" s="257"/>
      <c r="H79" s="212"/>
      <c r="I79" s="257"/>
      <c r="J79" s="257"/>
      <c r="K79" s="257" t="s">
        <v>197</v>
      </c>
      <c r="L79" s="257"/>
      <c r="M79" s="260">
        <f>SUM(M3:M61)</f>
        <v>960362.71349999995</v>
      </c>
      <c r="N79" s="257"/>
    </row>
    <row r="80" spans="1:14">
      <c r="A80" s="55"/>
      <c r="B80" s="55"/>
      <c r="C80" s="55"/>
      <c r="D80" s="55"/>
      <c r="E80" s="6"/>
      <c r="F80" s="55"/>
      <c r="G80" s="55"/>
      <c r="I80" s="55"/>
      <c r="J80" s="55"/>
      <c r="K80" s="55"/>
      <c r="L80" s="55"/>
      <c r="M80" s="55"/>
      <c r="N80" s="55"/>
    </row>
    <row r="81" spans="5:5">
      <c r="E81" s="6"/>
    </row>
    <row r="82" spans="5:5">
      <c r="E82" s="6"/>
    </row>
    <row r="83" spans="5:5">
      <c r="E83" s="6"/>
    </row>
    <row r="84" spans="5:5">
      <c r="E84" s="6"/>
    </row>
    <row r="85" spans="5:5">
      <c r="E85" s="6"/>
    </row>
    <row r="86" spans="5:5">
      <c r="E86" s="6"/>
    </row>
    <row r="87" spans="5:5">
      <c r="E87" s="6"/>
    </row>
    <row r="88" spans="5:5">
      <c r="E88" s="6"/>
    </row>
    <row r="89" spans="5:5">
      <c r="E89" s="6"/>
    </row>
    <row r="90" spans="5:5">
      <c r="E90" s="6"/>
    </row>
    <row r="91" spans="5:5">
      <c r="E91" s="6"/>
    </row>
    <row r="92" spans="5:5">
      <c r="E92" s="6"/>
    </row>
    <row r="93" spans="5:5">
      <c r="E93" s="6"/>
    </row>
    <row r="94" spans="5:5">
      <c r="E94" s="6"/>
    </row>
    <row r="95" spans="5:5">
      <c r="E95" s="6"/>
    </row>
    <row r="96" spans="5:5">
      <c r="E96" s="6"/>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sheetData>
  <autoFilter ref="A2:N2" xr:uid="{00000000-0009-0000-0000-000000000000}">
    <sortState ref="A3:N76">
      <sortCondition ref="B2"/>
    </sortState>
  </autoFilter>
  <mergeCells count="1">
    <mergeCell ref="A1:N1"/>
  </mergeCells>
  <dataValidations disablePrompts="1" count="1">
    <dataValidation allowBlank="1" showInputMessage="1" showErrorMessage="1" promptTitle="Enter Justification" sqref="E6" xr:uid="{00000000-0002-0000-0000-000000000000}"/>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5"/>
  <sheetViews>
    <sheetView zoomScale="90" zoomScaleNormal="90" workbookViewId="0">
      <pane ySplit="2" topLeftCell="A12" activePane="bottomLeft" state="frozen"/>
      <selection pane="bottomLeft" activeCell="A12" sqref="A12"/>
    </sheetView>
  </sheetViews>
  <sheetFormatPr baseColWidth="10" defaultColWidth="8.83203125" defaultRowHeight="15"/>
  <cols>
    <col min="1" max="1" width="13.33203125" customWidth="1"/>
    <col min="2" max="2" width="9.83203125" customWidth="1"/>
    <col min="3" max="3" width="11.83203125" customWidth="1"/>
    <col min="4" max="4" width="34" customWidth="1"/>
    <col min="5" max="5" width="42.83203125" customWidth="1"/>
    <col min="6" max="6" width="11.1640625" customWidth="1"/>
    <col min="7" max="7" width="8.5" customWidth="1"/>
    <col min="8" max="8" width="11.6640625" style="5" customWidth="1"/>
    <col min="9" max="9" width="6.5" customWidth="1"/>
    <col min="10" max="10" width="10.1640625" customWidth="1"/>
    <col min="11" max="11" width="14.1640625" customWidth="1"/>
    <col min="12" max="12" width="11.5" customWidth="1"/>
    <col min="13" max="13" width="14.83203125" customWidth="1"/>
    <col min="14" max="14" width="31.5" customWidth="1"/>
  </cols>
  <sheetData>
    <row r="1" spans="1:14" ht="16">
      <c r="A1" s="457" t="s">
        <v>198</v>
      </c>
      <c r="B1" s="458"/>
      <c r="C1" s="458"/>
      <c r="D1" s="458"/>
      <c r="E1" s="458"/>
      <c r="F1" s="458"/>
      <c r="G1" s="458"/>
      <c r="H1" s="458"/>
      <c r="I1" s="458"/>
      <c r="J1" s="458"/>
      <c r="K1" s="458"/>
      <c r="L1" s="458"/>
      <c r="M1" s="458"/>
      <c r="N1" s="459"/>
    </row>
    <row r="2" spans="1:14" ht="102">
      <c r="A2" s="1" t="s">
        <v>1</v>
      </c>
      <c r="B2" s="2" t="s">
        <v>2</v>
      </c>
      <c r="C2" s="2" t="s">
        <v>199</v>
      </c>
      <c r="D2" s="3" t="s">
        <v>200</v>
      </c>
      <c r="E2" s="7" t="s">
        <v>201</v>
      </c>
      <c r="F2" s="1" t="s">
        <v>6</v>
      </c>
      <c r="G2" s="1" t="s">
        <v>7</v>
      </c>
      <c r="H2" s="1" t="s">
        <v>8</v>
      </c>
      <c r="I2" s="1" t="s">
        <v>9</v>
      </c>
      <c r="J2" s="1" t="s">
        <v>10</v>
      </c>
      <c r="K2" s="9" t="s">
        <v>11</v>
      </c>
      <c r="L2" s="10" t="s">
        <v>12</v>
      </c>
      <c r="M2" s="10" t="s">
        <v>13</v>
      </c>
      <c r="N2" s="8" t="s">
        <v>14</v>
      </c>
    </row>
    <row r="3" spans="1:14" s="4" customFormat="1" ht="16">
      <c r="A3" s="149" t="s">
        <v>66</v>
      </c>
      <c r="B3" s="150" t="s">
        <v>16</v>
      </c>
      <c r="C3" s="150" t="s">
        <v>17</v>
      </c>
      <c r="D3" s="151" t="s">
        <v>202</v>
      </c>
      <c r="E3" s="460" t="s">
        <v>203</v>
      </c>
      <c r="F3" s="149" t="s">
        <v>29</v>
      </c>
      <c r="G3" s="152" t="s">
        <v>29</v>
      </c>
      <c r="H3" s="153">
        <v>375</v>
      </c>
      <c r="I3" s="152">
        <v>9</v>
      </c>
      <c r="J3" s="153">
        <v>900</v>
      </c>
      <c r="K3" s="154">
        <f t="shared" ref="K3:K23" si="0">H3*I3</f>
        <v>3375</v>
      </c>
      <c r="L3" s="154">
        <f t="shared" ref="L3:L23" si="1">K3*0.09</f>
        <v>303.75</v>
      </c>
      <c r="M3" s="155">
        <f>K3+L3+J3</f>
        <v>4578.75</v>
      </c>
      <c r="N3" s="156"/>
    </row>
    <row r="4" spans="1:14" ht="16">
      <c r="A4" s="157" t="s">
        <v>66</v>
      </c>
      <c r="B4" s="158" t="s">
        <v>16</v>
      </c>
      <c r="C4" s="158" t="s">
        <v>17</v>
      </c>
      <c r="D4" s="152" t="s">
        <v>204</v>
      </c>
      <c r="E4" s="461"/>
      <c r="F4" s="157" t="s">
        <v>29</v>
      </c>
      <c r="G4" s="151" t="s">
        <v>29</v>
      </c>
      <c r="H4" s="159">
        <v>435</v>
      </c>
      <c r="I4" s="151">
        <v>1</v>
      </c>
      <c r="J4" s="159">
        <v>100</v>
      </c>
      <c r="K4" s="154">
        <f t="shared" si="0"/>
        <v>435</v>
      </c>
      <c r="L4" s="154">
        <f t="shared" si="1"/>
        <v>39.15</v>
      </c>
      <c r="M4" s="155">
        <f t="shared" ref="M4:M23" si="2">K4+L4+J4</f>
        <v>574.15</v>
      </c>
      <c r="N4" s="156"/>
    </row>
    <row r="5" spans="1:14" ht="16">
      <c r="A5" s="157" t="s">
        <v>66</v>
      </c>
      <c r="B5" s="158" t="s">
        <v>16</v>
      </c>
      <c r="C5" s="158" t="s">
        <v>17</v>
      </c>
      <c r="D5" s="151" t="s">
        <v>205</v>
      </c>
      <c r="E5" s="461"/>
      <c r="F5" s="157" t="s">
        <v>29</v>
      </c>
      <c r="G5" s="151" t="s">
        <v>29</v>
      </c>
      <c r="H5" s="159">
        <v>445</v>
      </c>
      <c r="I5" s="151">
        <v>2</v>
      </c>
      <c r="J5" s="159">
        <v>200</v>
      </c>
      <c r="K5" s="154">
        <f t="shared" si="0"/>
        <v>890</v>
      </c>
      <c r="L5" s="154">
        <f t="shared" si="1"/>
        <v>80.099999999999994</v>
      </c>
      <c r="M5" s="155">
        <f t="shared" si="2"/>
        <v>1170.0999999999999</v>
      </c>
      <c r="N5" s="156"/>
    </row>
    <row r="6" spans="1:14" ht="32">
      <c r="A6" s="157" t="s">
        <v>66</v>
      </c>
      <c r="B6" s="158" t="s">
        <v>16</v>
      </c>
      <c r="C6" s="158" t="s">
        <v>17</v>
      </c>
      <c r="D6" s="151" t="s">
        <v>206</v>
      </c>
      <c r="E6" s="461"/>
      <c r="F6" s="157" t="s">
        <v>29</v>
      </c>
      <c r="G6" s="151" t="s">
        <v>29</v>
      </c>
      <c r="H6" s="159">
        <v>189.95</v>
      </c>
      <c r="I6" s="151">
        <v>3</v>
      </c>
      <c r="J6" s="159">
        <v>225</v>
      </c>
      <c r="K6" s="154">
        <f t="shared" si="0"/>
        <v>569.84999999999991</v>
      </c>
      <c r="L6" s="154">
        <f t="shared" si="1"/>
        <v>51.28649999999999</v>
      </c>
      <c r="M6" s="155">
        <f t="shared" si="2"/>
        <v>846.13649999999984</v>
      </c>
      <c r="N6" s="156"/>
    </row>
    <row r="7" spans="1:14" ht="32">
      <c r="A7" s="157" t="s">
        <v>66</v>
      </c>
      <c r="B7" s="158" t="s">
        <v>16</v>
      </c>
      <c r="C7" s="158" t="s">
        <v>17</v>
      </c>
      <c r="D7" s="151" t="s">
        <v>207</v>
      </c>
      <c r="E7" s="461"/>
      <c r="F7" s="157" t="s">
        <v>29</v>
      </c>
      <c r="G7" s="151" t="s">
        <v>29</v>
      </c>
      <c r="H7" s="159">
        <v>218.69</v>
      </c>
      <c r="I7" s="151">
        <v>1</v>
      </c>
      <c r="J7" s="159">
        <v>75</v>
      </c>
      <c r="K7" s="154">
        <f t="shared" si="0"/>
        <v>218.69</v>
      </c>
      <c r="L7" s="154">
        <f t="shared" si="1"/>
        <v>19.682099999999998</v>
      </c>
      <c r="M7" s="155">
        <f t="shared" si="2"/>
        <v>313.37209999999999</v>
      </c>
      <c r="N7" s="156"/>
    </row>
    <row r="8" spans="1:14" ht="32">
      <c r="A8" s="157" t="s">
        <v>66</v>
      </c>
      <c r="B8" s="158" t="s">
        <v>16</v>
      </c>
      <c r="C8" s="158" t="s">
        <v>17</v>
      </c>
      <c r="D8" s="151" t="s">
        <v>208</v>
      </c>
      <c r="E8" s="461"/>
      <c r="F8" s="157" t="s">
        <v>29</v>
      </c>
      <c r="G8" s="151" t="s">
        <v>29</v>
      </c>
      <c r="H8" s="159">
        <v>662</v>
      </c>
      <c r="I8" s="151">
        <v>9</v>
      </c>
      <c r="J8" s="159">
        <v>1350</v>
      </c>
      <c r="K8" s="154">
        <f t="shared" si="0"/>
        <v>5958</v>
      </c>
      <c r="L8" s="154">
        <f t="shared" si="1"/>
        <v>536.22</v>
      </c>
      <c r="M8" s="155">
        <f t="shared" si="2"/>
        <v>7844.22</v>
      </c>
      <c r="N8" s="156"/>
    </row>
    <row r="9" spans="1:14" ht="32">
      <c r="A9" s="157" t="s">
        <v>66</v>
      </c>
      <c r="B9" s="158" t="s">
        <v>16</v>
      </c>
      <c r="C9" s="158" t="s">
        <v>17</v>
      </c>
      <c r="D9" s="151" t="s">
        <v>209</v>
      </c>
      <c r="E9" s="461"/>
      <c r="F9" s="157" t="s">
        <v>29</v>
      </c>
      <c r="G9" s="151" t="s">
        <v>29</v>
      </c>
      <c r="H9" s="159">
        <v>170</v>
      </c>
      <c r="I9" s="151">
        <v>2</v>
      </c>
      <c r="J9" s="159">
        <v>150</v>
      </c>
      <c r="K9" s="154">
        <f t="shared" si="0"/>
        <v>340</v>
      </c>
      <c r="L9" s="154">
        <f t="shared" si="1"/>
        <v>30.599999999999998</v>
      </c>
      <c r="M9" s="155">
        <f t="shared" si="2"/>
        <v>520.6</v>
      </c>
      <c r="N9" s="156"/>
    </row>
    <row r="10" spans="1:14" ht="32">
      <c r="A10" s="157" t="s">
        <v>66</v>
      </c>
      <c r="B10" s="158" t="s">
        <v>16</v>
      </c>
      <c r="C10" s="158" t="s">
        <v>17</v>
      </c>
      <c r="D10" s="151" t="s">
        <v>210</v>
      </c>
      <c r="E10" s="461"/>
      <c r="F10" s="157" t="s">
        <v>29</v>
      </c>
      <c r="G10" s="151" t="s">
        <v>29</v>
      </c>
      <c r="H10" s="159">
        <v>149</v>
      </c>
      <c r="I10" s="151">
        <v>3</v>
      </c>
      <c r="J10" s="159">
        <v>225</v>
      </c>
      <c r="K10" s="154">
        <f t="shared" si="0"/>
        <v>447</v>
      </c>
      <c r="L10" s="154">
        <f t="shared" si="1"/>
        <v>40.229999999999997</v>
      </c>
      <c r="M10" s="155">
        <f t="shared" si="2"/>
        <v>712.23</v>
      </c>
      <c r="N10" s="156"/>
    </row>
    <row r="11" spans="1:14" ht="32">
      <c r="A11" s="157" t="s">
        <v>66</v>
      </c>
      <c r="B11" s="158" t="s">
        <v>16</v>
      </c>
      <c r="C11" s="158" t="s">
        <v>17</v>
      </c>
      <c r="D11" s="151" t="s">
        <v>211</v>
      </c>
      <c r="E11" s="461"/>
      <c r="F11" s="157" t="s">
        <v>29</v>
      </c>
      <c r="G11" s="151" t="s">
        <v>29</v>
      </c>
      <c r="H11" s="159">
        <v>288</v>
      </c>
      <c r="I11" s="151">
        <v>3</v>
      </c>
      <c r="J11" s="159">
        <v>225</v>
      </c>
      <c r="K11" s="154">
        <f t="shared" si="0"/>
        <v>864</v>
      </c>
      <c r="L11" s="154">
        <f t="shared" si="1"/>
        <v>77.759999999999991</v>
      </c>
      <c r="M11" s="155">
        <f t="shared" si="2"/>
        <v>1166.76</v>
      </c>
      <c r="N11" s="156"/>
    </row>
    <row r="12" spans="1:14" ht="32">
      <c r="A12" s="157" t="s">
        <v>66</v>
      </c>
      <c r="B12" s="158" t="s">
        <v>16</v>
      </c>
      <c r="C12" s="158" t="s">
        <v>17</v>
      </c>
      <c r="D12" s="151" t="s">
        <v>212</v>
      </c>
      <c r="E12" s="461"/>
      <c r="F12" s="157" t="s">
        <v>29</v>
      </c>
      <c r="G12" s="151" t="s">
        <v>29</v>
      </c>
      <c r="H12" s="159">
        <v>72</v>
      </c>
      <c r="I12" s="151">
        <v>3</v>
      </c>
      <c r="J12" s="159">
        <v>75</v>
      </c>
      <c r="K12" s="154">
        <f t="shared" si="0"/>
        <v>216</v>
      </c>
      <c r="L12" s="154">
        <f t="shared" si="1"/>
        <v>19.439999999999998</v>
      </c>
      <c r="M12" s="155">
        <f t="shared" si="2"/>
        <v>310.44</v>
      </c>
      <c r="N12" s="156"/>
    </row>
    <row r="13" spans="1:14" ht="16">
      <c r="A13" s="157" t="s">
        <v>66</v>
      </c>
      <c r="B13" s="158" t="s">
        <v>16</v>
      </c>
      <c r="C13" s="158" t="s">
        <v>17</v>
      </c>
      <c r="D13" s="151" t="s">
        <v>213</v>
      </c>
      <c r="E13" s="461"/>
      <c r="F13" s="157" t="s">
        <v>29</v>
      </c>
      <c r="G13" s="151" t="s">
        <v>29</v>
      </c>
      <c r="H13" s="159">
        <v>115</v>
      </c>
      <c r="I13" s="151">
        <v>4</v>
      </c>
      <c r="J13" s="159">
        <v>320</v>
      </c>
      <c r="K13" s="154">
        <f t="shared" si="0"/>
        <v>460</v>
      </c>
      <c r="L13" s="154">
        <f t="shared" si="1"/>
        <v>41.4</v>
      </c>
      <c r="M13" s="155">
        <f t="shared" si="2"/>
        <v>821.4</v>
      </c>
      <c r="N13" s="156"/>
    </row>
    <row r="14" spans="1:14" ht="16">
      <c r="A14" s="157" t="s">
        <v>66</v>
      </c>
      <c r="B14" s="158" t="s">
        <v>16</v>
      </c>
      <c r="C14" s="158" t="s">
        <v>17</v>
      </c>
      <c r="D14" s="151" t="s">
        <v>214</v>
      </c>
      <c r="E14" s="461"/>
      <c r="F14" s="160" t="s">
        <v>76</v>
      </c>
      <c r="G14" s="151" t="s">
        <v>29</v>
      </c>
      <c r="H14" s="159">
        <v>1223</v>
      </c>
      <c r="I14" s="151">
        <v>1</v>
      </c>
      <c r="J14" s="159">
        <v>400</v>
      </c>
      <c r="K14" s="154">
        <f t="shared" si="0"/>
        <v>1223</v>
      </c>
      <c r="L14" s="154">
        <f t="shared" si="1"/>
        <v>110.07</v>
      </c>
      <c r="M14" s="155">
        <f t="shared" si="2"/>
        <v>1733.07</v>
      </c>
      <c r="N14" s="156"/>
    </row>
    <row r="15" spans="1:14" ht="32">
      <c r="A15" s="157" t="s">
        <v>66</v>
      </c>
      <c r="B15" s="158" t="s">
        <v>16</v>
      </c>
      <c r="C15" s="158" t="s">
        <v>17</v>
      </c>
      <c r="D15" s="151" t="s">
        <v>215</v>
      </c>
      <c r="E15" s="461"/>
      <c r="F15" s="160" t="s">
        <v>29</v>
      </c>
      <c r="G15" s="151" t="s">
        <v>29</v>
      </c>
      <c r="H15" s="159">
        <v>770</v>
      </c>
      <c r="I15" s="151">
        <v>1</v>
      </c>
      <c r="J15" s="159">
        <v>300</v>
      </c>
      <c r="K15" s="154">
        <f t="shared" si="0"/>
        <v>770</v>
      </c>
      <c r="L15" s="154">
        <f t="shared" si="1"/>
        <v>69.3</v>
      </c>
      <c r="M15" s="155">
        <f t="shared" si="2"/>
        <v>1139.3</v>
      </c>
      <c r="N15" s="156"/>
    </row>
    <row r="16" spans="1:14" ht="16">
      <c r="A16" s="157" t="s">
        <v>66</v>
      </c>
      <c r="B16" s="158" t="s">
        <v>16</v>
      </c>
      <c r="C16" s="158" t="s">
        <v>17</v>
      </c>
      <c r="D16" s="151" t="s">
        <v>216</v>
      </c>
      <c r="E16" s="461"/>
      <c r="F16" s="160" t="s">
        <v>29</v>
      </c>
      <c r="G16" s="151" t="s">
        <v>29</v>
      </c>
      <c r="H16" s="159">
        <v>239</v>
      </c>
      <c r="I16" s="151">
        <v>1</v>
      </c>
      <c r="J16" s="159">
        <v>200</v>
      </c>
      <c r="K16" s="154">
        <f t="shared" si="0"/>
        <v>239</v>
      </c>
      <c r="L16" s="154">
        <f t="shared" si="1"/>
        <v>21.509999999999998</v>
      </c>
      <c r="M16" s="155">
        <f t="shared" si="2"/>
        <v>460.51</v>
      </c>
      <c r="N16" s="156"/>
    </row>
    <row r="17" spans="1:14" ht="16">
      <c r="A17" s="157" t="s">
        <v>66</v>
      </c>
      <c r="B17" s="158" t="s">
        <v>16</v>
      </c>
      <c r="C17" s="158" t="s">
        <v>17</v>
      </c>
      <c r="D17" s="151" t="s">
        <v>217</v>
      </c>
      <c r="E17" s="461"/>
      <c r="F17" s="160" t="s">
        <v>76</v>
      </c>
      <c r="G17" s="151" t="s">
        <v>29</v>
      </c>
      <c r="H17" s="159">
        <v>1035</v>
      </c>
      <c r="I17" s="151">
        <v>1</v>
      </c>
      <c r="J17" s="159">
        <v>600</v>
      </c>
      <c r="K17" s="154">
        <f t="shared" si="0"/>
        <v>1035</v>
      </c>
      <c r="L17" s="154">
        <f t="shared" si="1"/>
        <v>93.149999999999991</v>
      </c>
      <c r="M17" s="155">
        <f t="shared" si="2"/>
        <v>1728.15</v>
      </c>
      <c r="N17" s="156"/>
    </row>
    <row r="18" spans="1:14" ht="16">
      <c r="A18" s="157" t="s">
        <v>66</v>
      </c>
      <c r="B18" s="158" t="s">
        <v>16</v>
      </c>
      <c r="C18" s="158" t="s">
        <v>17</v>
      </c>
      <c r="D18" s="151" t="s">
        <v>218</v>
      </c>
      <c r="E18" s="461"/>
      <c r="F18" s="160" t="s">
        <v>76</v>
      </c>
      <c r="G18" s="151" t="s">
        <v>29</v>
      </c>
      <c r="H18" s="159">
        <v>5882</v>
      </c>
      <c r="I18" s="151">
        <v>1</v>
      </c>
      <c r="J18" s="159">
        <v>1000</v>
      </c>
      <c r="K18" s="154">
        <f t="shared" si="0"/>
        <v>5882</v>
      </c>
      <c r="L18" s="154">
        <f t="shared" si="1"/>
        <v>529.38</v>
      </c>
      <c r="M18" s="155">
        <f t="shared" si="2"/>
        <v>7411.38</v>
      </c>
      <c r="N18" s="156"/>
    </row>
    <row r="19" spans="1:14" ht="16">
      <c r="A19" s="157" t="s">
        <v>66</v>
      </c>
      <c r="B19" s="158" t="s">
        <v>16</v>
      </c>
      <c r="C19" s="158" t="s">
        <v>17</v>
      </c>
      <c r="D19" s="151" t="s">
        <v>219</v>
      </c>
      <c r="E19" s="461"/>
      <c r="F19" s="160" t="s">
        <v>76</v>
      </c>
      <c r="G19" s="151" t="s">
        <v>29</v>
      </c>
      <c r="H19" s="159">
        <v>629.29999999999995</v>
      </c>
      <c r="I19" s="151">
        <v>1</v>
      </c>
      <c r="J19" s="159">
        <v>100</v>
      </c>
      <c r="K19" s="154">
        <f t="shared" si="0"/>
        <v>629.29999999999995</v>
      </c>
      <c r="L19" s="154">
        <f t="shared" si="1"/>
        <v>56.636999999999993</v>
      </c>
      <c r="M19" s="155">
        <f t="shared" si="2"/>
        <v>785.9369999999999</v>
      </c>
      <c r="N19" s="156"/>
    </row>
    <row r="20" spans="1:14" ht="32">
      <c r="A20" s="157" t="s">
        <v>66</v>
      </c>
      <c r="B20" s="158" t="s">
        <v>16</v>
      </c>
      <c r="C20" s="158" t="s">
        <v>17</v>
      </c>
      <c r="D20" s="151" t="s">
        <v>220</v>
      </c>
      <c r="E20" s="462"/>
      <c r="F20" s="157" t="s">
        <v>29</v>
      </c>
      <c r="G20" s="151" t="s">
        <v>29</v>
      </c>
      <c r="H20" s="159">
        <v>2500</v>
      </c>
      <c r="I20" s="151">
        <v>1</v>
      </c>
      <c r="J20" s="159">
        <v>200</v>
      </c>
      <c r="K20" s="154">
        <f t="shared" si="0"/>
        <v>2500</v>
      </c>
      <c r="L20" s="154">
        <f t="shared" si="1"/>
        <v>225</v>
      </c>
      <c r="M20" s="155">
        <f t="shared" si="2"/>
        <v>2925</v>
      </c>
      <c r="N20" s="156"/>
    </row>
    <row r="21" spans="1:14">
      <c r="A21" s="156"/>
      <c r="B21" s="161"/>
      <c r="C21" s="161"/>
      <c r="D21" s="147"/>
      <c r="E21" s="147"/>
      <c r="F21" s="162"/>
      <c r="G21" s="162"/>
      <c r="H21" s="163"/>
      <c r="I21" s="156"/>
      <c r="J21" s="164"/>
      <c r="K21" s="154">
        <f t="shared" si="0"/>
        <v>0</v>
      </c>
      <c r="L21" s="154">
        <f t="shared" si="1"/>
        <v>0</v>
      </c>
      <c r="M21" s="155">
        <f t="shared" si="2"/>
        <v>0</v>
      </c>
      <c r="N21" s="156"/>
    </row>
    <row r="22" spans="1:14">
      <c r="A22" s="156"/>
      <c r="B22" s="161"/>
      <c r="C22" s="161"/>
      <c r="D22" s="147"/>
      <c r="E22" s="147"/>
      <c r="F22" s="162"/>
      <c r="G22" s="162"/>
      <c r="H22" s="163"/>
      <c r="I22" s="156"/>
      <c r="J22" s="164"/>
      <c r="K22" s="154">
        <f t="shared" si="0"/>
        <v>0</v>
      </c>
      <c r="L22" s="154">
        <f t="shared" si="1"/>
        <v>0</v>
      </c>
      <c r="M22" s="155">
        <f t="shared" si="2"/>
        <v>0</v>
      </c>
      <c r="N22" s="156"/>
    </row>
    <row r="23" spans="1:14">
      <c r="A23" s="156"/>
      <c r="B23" s="161"/>
      <c r="C23" s="161"/>
      <c r="D23" s="147"/>
      <c r="E23" s="147"/>
      <c r="F23" s="162"/>
      <c r="G23" s="162"/>
      <c r="H23" s="163"/>
      <c r="I23" s="156"/>
      <c r="J23" s="164"/>
      <c r="K23" s="154">
        <f t="shared" si="0"/>
        <v>0</v>
      </c>
      <c r="L23" s="154">
        <f t="shared" si="1"/>
        <v>0</v>
      </c>
      <c r="M23" s="155">
        <f t="shared" si="2"/>
        <v>0</v>
      </c>
      <c r="N23" s="156"/>
    </row>
    <row r="24" spans="1:14">
      <c r="A24" s="156"/>
      <c r="B24" s="161"/>
      <c r="C24" s="161"/>
      <c r="D24" s="147"/>
      <c r="E24" s="147"/>
      <c r="F24" s="162"/>
      <c r="G24" s="162"/>
      <c r="H24" s="163"/>
      <c r="I24" s="156"/>
      <c r="J24" s="164"/>
      <c r="K24" s="154">
        <f>H24*I24</f>
        <v>0</v>
      </c>
      <c r="L24" s="154">
        <f>K24*0.09</f>
        <v>0</v>
      </c>
      <c r="M24" s="155">
        <f>K24+L24+J24</f>
        <v>0</v>
      </c>
      <c r="N24" s="156"/>
    </row>
    <row r="25" spans="1:14">
      <c r="A25" s="165"/>
      <c r="B25" s="165"/>
      <c r="C25" s="165"/>
      <c r="D25" s="165"/>
      <c r="E25" s="148"/>
      <c r="F25" s="165"/>
      <c r="G25" s="165"/>
      <c r="H25" s="148"/>
      <c r="I25" s="165"/>
      <c r="J25" s="165"/>
      <c r="K25" s="165"/>
      <c r="L25" s="165"/>
      <c r="M25" s="165"/>
      <c r="N25" s="165"/>
    </row>
    <row r="26" spans="1:14">
      <c r="A26" s="165"/>
      <c r="B26" s="165"/>
      <c r="C26" s="165"/>
      <c r="D26" s="165"/>
      <c r="E26" s="148"/>
      <c r="F26" s="165"/>
      <c r="G26" s="165"/>
      <c r="H26" s="148"/>
      <c r="I26" s="165"/>
      <c r="J26" s="165"/>
      <c r="K26" s="165"/>
      <c r="L26" s="165"/>
      <c r="M26" s="165"/>
      <c r="N26" s="165"/>
    </row>
    <row r="27" spans="1:14">
      <c r="A27" s="165"/>
      <c r="B27" s="165"/>
      <c r="C27" s="165"/>
      <c r="D27" s="165"/>
      <c r="E27" s="148"/>
      <c r="F27" s="165"/>
      <c r="G27" s="165"/>
      <c r="H27" s="148"/>
      <c r="I27" s="166" t="s">
        <v>196</v>
      </c>
      <c r="J27" s="166"/>
      <c r="K27" s="166"/>
      <c r="L27" s="166"/>
      <c r="M27" s="167">
        <f>SUM(M3:M24)</f>
        <v>35041.505599999997</v>
      </c>
      <c r="N27" s="166"/>
    </row>
    <row r="28" spans="1:14">
      <c r="A28" s="55"/>
      <c r="B28" s="55"/>
      <c r="C28" s="55"/>
      <c r="D28" s="55"/>
      <c r="E28" s="6"/>
      <c r="F28" s="55"/>
      <c r="G28" s="55"/>
      <c r="I28" s="55"/>
      <c r="J28" s="55"/>
      <c r="K28" s="55"/>
      <c r="L28" s="55"/>
      <c r="M28" s="55"/>
      <c r="N28" s="55"/>
    </row>
    <row r="29" spans="1:14">
      <c r="A29" s="55"/>
      <c r="B29" s="55"/>
      <c r="C29" s="55"/>
      <c r="D29" s="55"/>
      <c r="E29" s="6"/>
      <c r="F29" s="55"/>
      <c r="G29" s="55"/>
      <c r="I29" s="55"/>
      <c r="J29" s="55"/>
      <c r="K29" s="55"/>
      <c r="L29" s="55"/>
      <c r="M29" s="55"/>
      <c r="N29" s="55"/>
    </row>
    <row r="30" spans="1:14">
      <c r="A30" s="55"/>
      <c r="B30" s="55"/>
      <c r="C30" s="55"/>
      <c r="D30" s="55"/>
      <c r="E30" s="6"/>
      <c r="F30" s="55"/>
      <c r="G30" s="55"/>
      <c r="I30" s="55"/>
      <c r="J30" s="55"/>
      <c r="K30" s="55"/>
      <c r="L30" s="55"/>
      <c r="M30" s="55"/>
      <c r="N30" s="55"/>
    </row>
    <row r="31" spans="1:14">
      <c r="A31" s="55"/>
      <c r="B31" s="55"/>
      <c r="C31" s="55"/>
      <c r="D31" s="55"/>
      <c r="E31" s="6"/>
      <c r="F31" s="55"/>
      <c r="G31" s="55"/>
      <c r="I31" s="55"/>
      <c r="J31" s="55"/>
      <c r="K31" s="55"/>
      <c r="L31" s="55"/>
      <c r="M31" s="55"/>
      <c r="N31" s="55"/>
    </row>
    <row r="32" spans="1:14">
      <c r="A32" s="55"/>
      <c r="B32" s="55"/>
      <c r="C32" s="55"/>
      <c r="D32" s="55"/>
      <c r="E32" s="6"/>
      <c r="F32" s="55"/>
      <c r="G32" s="55"/>
      <c r="I32" s="55"/>
      <c r="J32" s="55"/>
      <c r="K32" s="55"/>
      <c r="L32" s="55"/>
      <c r="M32" s="55"/>
      <c r="N32" s="55"/>
    </row>
    <row r="33" spans="5:5">
      <c r="E33" s="6"/>
    </row>
    <row r="34" spans="5:5">
      <c r="E34" s="6"/>
    </row>
    <row r="35" spans="5:5">
      <c r="E35" s="6"/>
    </row>
    <row r="36" spans="5:5">
      <c r="E36" s="6"/>
    </row>
    <row r="37" spans="5:5">
      <c r="E37" s="6"/>
    </row>
    <row r="38" spans="5:5">
      <c r="E38" s="6"/>
    </row>
    <row r="39" spans="5:5">
      <c r="E39" s="6"/>
    </row>
    <row r="40" spans="5:5">
      <c r="E40" s="6"/>
    </row>
    <row r="41" spans="5:5">
      <c r="E41" s="6"/>
    </row>
    <row r="42" spans="5:5">
      <c r="E42" s="6"/>
    </row>
    <row r="43" spans="5:5">
      <c r="E43" s="6"/>
    </row>
    <row r="44" spans="5:5">
      <c r="E44" s="6"/>
    </row>
    <row r="45" spans="5:5">
      <c r="E45" s="6"/>
    </row>
    <row r="46" spans="5:5">
      <c r="E46" s="6"/>
    </row>
    <row r="47" spans="5:5">
      <c r="E47" s="6"/>
    </row>
    <row r="48" spans="5:5">
      <c r="E48" s="6"/>
    </row>
    <row r="49" spans="5:5">
      <c r="E49" s="6"/>
    </row>
    <row r="50" spans="5:5">
      <c r="E50" s="6"/>
    </row>
    <row r="51" spans="5:5">
      <c r="E51" s="6"/>
    </row>
    <row r="52" spans="5:5">
      <c r="E52" s="6"/>
    </row>
    <row r="53" spans="5:5">
      <c r="E53" s="6"/>
    </row>
    <row r="54" spans="5:5">
      <c r="E54" s="6"/>
    </row>
    <row r="55" spans="5:5">
      <c r="E55" s="6"/>
    </row>
    <row r="56" spans="5:5">
      <c r="E56" s="6"/>
    </row>
    <row r="57" spans="5:5">
      <c r="E57" s="6"/>
    </row>
    <row r="58" spans="5:5">
      <c r="E58" s="6"/>
    </row>
    <row r="59" spans="5:5">
      <c r="E59" s="6"/>
    </row>
    <row r="60" spans="5:5">
      <c r="E60" s="6"/>
    </row>
    <row r="61" spans="5:5">
      <c r="E61" s="6"/>
    </row>
    <row r="62" spans="5:5">
      <c r="E62" s="6"/>
    </row>
    <row r="63" spans="5:5">
      <c r="E63" s="6"/>
    </row>
    <row r="64" spans="5:5">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row r="75" spans="5:5">
      <c r="E75" s="6"/>
    </row>
    <row r="76" spans="5:5">
      <c r="E76" s="6"/>
    </row>
    <row r="77" spans="5:5">
      <c r="E77" s="6"/>
    </row>
    <row r="78" spans="5:5">
      <c r="E78" s="6"/>
    </row>
    <row r="79" spans="5:5">
      <c r="E79" s="6"/>
    </row>
    <row r="80" spans="5:5">
      <c r="E80" s="6"/>
    </row>
    <row r="81" spans="5:5">
      <c r="E81" s="6"/>
    </row>
    <row r="82" spans="5:5">
      <c r="E82" s="6"/>
    </row>
    <row r="83" spans="5:5">
      <c r="E83" s="6"/>
    </row>
    <row r="84" spans="5:5">
      <c r="E84" s="6"/>
    </row>
    <row r="85" spans="5:5">
      <c r="E85" s="6"/>
    </row>
  </sheetData>
  <mergeCells count="2">
    <mergeCell ref="A1:N1"/>
    <mergeCell ref="E3:E20"/>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4"/>
  <sheetViews>
    <sheetView zoomScale="90" zoomScaleNormal="90" workbookViewId="0">
      <pane ySplit="2" topLeftCell="A3" activePane="bottomLeft" state="frozen"/>
      <selection pane="bottomLeft" activeCell="A3" sqref="A3"/>
    </sheetView>
  </sheetViews>
  <sheetFormatPr baseColWidth="10" defaultColWidth="8.83203125" defaultRowHeight="15"/>
  <cols>
    <col min="1" max="1" width="12.83203125" bestFit="1" customWidth="1"/>
    <col min="2" max="2" width="11.6640625" customWidth="1"/>
    <col min="3" max="3" width="16.83203125" customWidth="1"/>
    <col min="4" max="4" width="39.83203125" customWidth="1"/>
    <col min="5" max="5" width="60.5" customWidth="1"/>
    <col min="6" max="6" width="11.1640625" customWidth="1"/>
    <col min="7" max="7" width="13.83203125" customWidth="1"/>
    <col min="8" max="8" width="14.1640625" style="5" bestFit="1" customWidth="1"/>
    <col min="9" max="9" width="10.83203125" customWidth="1"/>
    <col min="10" max="10" width="18.5" customWidth="1"/>
    <col min="11" max="11" width="13.6640625" bestFit="1" customWidth="1"/>
    <col min="12" max="12" width="12.5" bestFit="1" customWidth="1"/>
    <col min="13" max="13" width="15.6640625" customWidth="1"/>
    <col min="14" max="14" width="31.5" customWidth="1"/>
  </cols>
  <sheetData>
    <row r="1" spans="1:14">
      <c r="A1" s="463" t="s">
        <v>198</v>
      </c>
      <c r="B1" s="463"/>
      <c r="C1" s="463"/>
      <c r="D1" s="463"/>
      <c r="E1" s="463"/>
      <c r="F1" s="463"/>
      <c r="G1" s="463"/>
      <c r="H1" s="463"/>
      <c r="I1" s="463"/>
      <c r="J1" s="463"/>
      <c r="K1" s="463"/>
      <c r="L1" s="463"/>
      <c r="M1" s="463"/>
      <c r="N1" s="463"/>
    </row>
    <row r="2" spans="1:14" ht="67.5" customHeight="1">
      <c r="A2" s="168" t="s">
        <v>1</v>
      </c>
      <c r="B2" s="169" t="s">
        <v>2</v>
      </c>
      <c r="C2" s="169" t="s">
        <v>3</v>
      </c>
      <c r="D2" s="170" t="s">
        <v>221</v>
      </c>
      <c r="E2" s="269" t="s">
        <v>5</v>
      </c>
      <c r="F2" s="168" t="s">
        <v>6</v>
      </c>
      <c r="G2" s="168" t="s">
        <v>7</v>
      </c>
      <c r="H2" s="168" t="s">
        <v>8</v>
      </c>
      <c r="I2" s="168" t="s">
        <v>9</v>
      </c>
      <c r="J2" s="168" t="s">
        <v>10</v>
      </c>
      <c r="K2" s="270" t="s">
        <v>11</v>
      </c>
      <c r="L2" s="168" t="s">
        <v>12</v>
      </c>
      <c r="M2" s="168" t="s">
        <v>13</v>
      </c>
      <c r="N2" s="168" t="s">
        <v>14</v>
      </c>
    </row>
    <row r="3" spans="1:14" s="4" customFormat="1" ht="138" customHeight="1">
      <c r="A3" s="271" t="s">
        <v>222</v>
      </c>
      <c r="B3" s="290" t="s">
        <v>16</v>
      </c>
      <c r="C3" s="272" t="s">
        <v>17</v>
      </c>
      <c r="D3" s="273" t="s">
        <v>223</v>
      </c>
      <c r="E3" s="147" t="s">
        <v>224</v>
      </c>
      <c r="F3" s="174" t="s">
        <v>20</v>
      </c>
      <c r="G3" s="174" t="s">
        <v>29</v>
      </c>
      <c r="H3" s="274">
        <v>10000</v>
      </c>
      <c r="I3" s="275">
        <v>1</v>
      </c>
      <c r="J3" s="276"/>
      <c r="K3" s="213">
        <f t="shared" ref="K3:K24" si="0">H3*I3</f>
        <v>10000</v>
      </c>
      <c r="L3" s="213">
        <f>K3*0.09</f>
        <v>900</v>
      </c>
      <c r="M3" s="216">
        <f t="shared" ref="M3:M24" si="1">K3+L3+J3</f>
        <v>10900</v>
      </c>
      <c r="N3" s="173"/>
    </row>
    <row r="4" spans="1:14" ht="64">
      <c r="A4" s="277" t="s">
        <v>222</v>
      </c>
      <c r="B4" s="290" t="s">
        <v>16</v>
      </c>
      <c r="C4" s="279" t="s">
        <v>225</v>
      </c>
      <c r="D4" s="277" t="s">
        <v>226</v>
      </c>
      <c r="E4" s="280" t="s">
        <v>224</v>
      </c>
      <c r="F4" s="281" t="s">
        <v>20</v>
      </c>
      <c r="G4" s="281" t="s">
        <v>29</v>
      </c>
      <c r="H4" s="282">
        <v>4000</v>
      </c>
      <c r="I4" s="283">
        <v>1</v>
      </c>
      <c r="J4" s="284"/>
      <c r="K4" s="177">
        <f t="shared" si="0"/>
        <v>4000</v>
      </c>
      <c r="L4" s="177"/>
      <c r="M4" s="186">
        <f t="shared" si="1"/>
        <v>4000</v>
      </c>
      <c r="N4" s="285"/>
    </row>
    <row r="5" spans="1:14" ht="32">
      <c r="A5" s="277" t="s">
        <v>222</v>
      </c>
      <c r="B5" s="290" t="s">
        <v>16</v>
      </c>
      <c r="C5" s="279" t="s">
        <v>77</v>
      </c>
      <c r="D5" s="277" t="s">
        <v>227</v>
      </c>
      <c r="E5" s="280" t="s">
        <v>224</v>
      </c>
      <c r="F5" s="281" t="s">
        <v>20</v>
      </c>
      <c r="G5" s="281" t="s">
        <v>29</v>
      </c>
      <c r="H5" s="282">
        <v>3500</v>
      </c>
      <c r="I5" s="283">
        <v>1</v>
      </c>
      <c r="J5" s="284"/>
      <c r="K5" s="177">
        <f t="shared" si="0"/>
        <v>3500</v>
      </c>
      <c r="L5" s="177">
        <f>K5*0.09</f>
        <v>315</v>
      </c>
      <c r="M5" s="186">
        <f t="shared" si="1"/>
        <v>3815</v>
      </c>
      <c r="N5" s="285"/>
    </row>
    <row r="6" spans="1:14" ht="32">
      <c r="A6" s="277" t="s">
        <v>222</v>
      </c>
      <c r="B6" s="290" t="s">
        <v>16</v>
      </c>
      <c r="C6" s="279" t="s">
        <v>228</v>
      </c>
      <c r="D6" s="277" t="s">
        <v>229</v>
      </c>
      <c r="E6" s="280" t="s">
        <v>224</v>
      </c>
      <c r="F6" s="281" t="s">
        <v>20</v>
      </c>
      <c r="G6" s="281" t="s">
        <v>29</v>
      </c>
      <c r="H6" s="282">
        <v>2500</v>
      </c>
      <c r="I6" s="283">
        <v>1</v>
      </c>
      <c r="J6" s="284"/>
      <c r="K6" s="177">
        <f t="shared" si="0"/>
        <v>2500</v>
      </c>
      <c r="L6" s="177">
        <f>K6*0.09</f>
        <v>225</v>
      </c>
      <c r="M6" s="186">
        <f t="shared" si="1"/>
        <v>2725</v>
      </c>
      <c r="N6" s="285"/>
    </row>
    <row r="7" spans="1:14" ht="32">
      <c r="A7" s="277" t="s">
        <v>222</v>
      </c>
      <c r="B7" s="290" t="s">
        <v>16</v>
      </c>
      <c r="C7" s="279" t="s">
        <v>77</v>
      </c>
      <c r="D7" s="277" t="s">
        <v>230</v>
      </c>
      <c r="E7" s="280" t="s">
        <v>231</v>
      </c>
      <c r="F7" s="281" t="s">
        <v>20</v>
      </c>
      <c r="G7" s="281" t="s">
        <v>29</v>
      </c>
      <c r="H7" s="282">
        <v>2000</v>
      </c>
      <c r="I7" s="283">
        <v>1</v>
      </c>
      <c r="J7" s="284"/>
      <c r="K7" s="177">
        <f t="shared" si="0"/>
        <v>2000</v>
      </c>
      <c r="L7" s="177">
        <f>K7*0.09</f>
        <v>180</v>
      </c>
      <c r="M7" s="186">
        <f t="shared" si="1"/>
        <v>2180</v>
      </c>
      <c r="N7" s="285"/>
    </row>
    <row r="8" spans="1:14" ht="32">
      <c r="A8" s="277" t="s">
        <v>222</v>
      </c>
      <c r="B8" s="290" t="s">
        <v>16</v>
      </c>
      <c r="C8" s="279" t="s">
        <v>232</v>
      </c>
      <c r="D8" s="277" t="s">
        <v>233</v>
      </c>
      <c r="E8" s="280" t="s">
        <v>234</v>
      </c>
      <c r="F8" s="281" t="s">
        <v>20</v>
      </c>
      <c r="G8" s="281" t="s">
        <v>29</v>
      </c>
      <c r="H8" s="282">
        <v>3000</v>
      </c>
      <c r="I8" s="283">
        <v>1</v>
      </c>
      <c r="J8" s="284"/>
      <c r="K8" s="177">
        <f t="shared" si="0"/>
        <v>3000</v>
      </c>
      <c r="L8" s="177"/>
      <c r="M8" s="186">
        <f t="shared" si="1"/>
        <v>3000</v>
      </c>
      <c r="N8" s="285"/>
    </row>
    <row r="9" spans="1:14" ht="32">
      <c r="A9" s="199" t="s">
        <v>235</v>
      </c>
      <c r="B9" s="290" t="s">
        <v>16</v>
      </c>
      <c r="C9" s="286" t="s">
        <v>236</v>
      </c>
      <c r="D9" s="199" t="s">
        <v>237</v>
      </c>
      <c r="E9" s="202" t="s">
        <v>238</v>
      </c>
      <c r="F9" s="281" t="s">
        <v>20</v>
      </c>
      <c r="G9" s="281" t="s">
        <v>239</v>
      </c>
      <c r="H9" s="287">
        <v>20000</v>
      </c>
      <c r="I9" s="288">
        <v>1</v>
      </c>
      <c r="J9" s="284"/>
      <c r="K9" s="177">
        <f t="shared" si="0"/>
        <v>20000</v>
      </c>
      <c r="L9" s="177"/>
      <c r="M9" s="186">
        <f t="shared" si="1"/>
        <v>20000</v>
      </c>
      <c r="N9" s="285"/>
    </row>
    <row r="10" spans="1:14" ht="54" customHeight="1">
      <c r="A10" s="289" t="s">
        <v>235</v>
      </c>
      <c r="B10" s="290" t="s">
        <v>16</v>
      </c>
      <c r="C10" s="290" t="s">
        <v>17</v>
      </c>
      <c r="D10" s="289" t="s">
        <v>240</v>
      </c>
      <c r="E10" s="291" t="s">
        <v>241</v>
      </c>
      <c r="F10" s="281" t="s">
        <v>20</v>
      </c>
      <c r="G10" s="281" t="s">
        <v>239</v>
      </c>
      <c r="H10" s="292">
        <v>8000</v>
      </c>
      <c r="I10" s="293">
        <v>2</v>
      </c>
      <c r="J10" s="294">
        <v>150</v>
      </c>
      <c r="K10" s="177">
        <f t="shared" si="0"/>
        <v>16000</v>
      </c>
      <c r="L10" s="177">
        <f t="shared" ref="L10:L21" si="2">K10*0.09</f>
        <v>1440</v>
      </c>
      <c r="M10" s="186">
        <f t="shared" si="1"/>
        <v>17590</v>
      </c>
      <c r="N10" s="285"/>
    </row>
    <row r="11" spans="1:14" ht="93" customHeight="1">
      <c r="A11" s="289" t="s">
        <v>242</v>
      </c>
      <c r="B11" s="290" t="s">
        <v>16</v>
      </c>
      <c r="C11" s="290" t="s">
        <v>17</v>
      </c>
      <c r="D11" s="289" t="s">
        <v>243</v>
      </c>
      <c r="E11" s="291" t="s">
        <v>244</v>
      </c>
      <c r="F11" s="281" t="s">
        <v>20</v>
      </c>
      <c r="G11" s="281" t="s">
        <v>239</v>
      </c>
      <c r="H11" s="292">
        <v>3107</v>
      </c>
      <c r="I11" s="293">
        <v>1</v>
      </c>
      <c r="J11" s="294">
        <v>150</v>
      </c>
      <c r="K11" s="177">
        <f t="shared" si="0"/>
        <v>3107</v>
      </c>
      <c r="L11" s="177">
        <f t="shared" si="2"/>
        <v>279.63</v>
      </c>
      <c r="M11" s="186">
        <f t="shared" si="1"/>
        <v>3536.63</v>
      </c>
      <c r="N11" s="285"/>
    </row>
    <row r="12" spans="1:14" ht="48">
      <c r="A12" s="289" t="s">
        <v>242</v>
      </c>
      <c r="B12" s="290" t="s">
        <v>16</v>
      </c>
      <c r="C12" s="290" t="s">
        <v>17</v>
      </c>
      <c r="D12" s="289" t="s">
        <v>245</v>
      </c>
      <c r="E12" s="291" t="s">
        <v>244</v>
      </c>
      <c r="F12" s="281" t="s">
        <v>20</v>
      </c>
      <c r="G12" s="281" t="s">
        <v>239</v>
      </c>
      <c r="H12" s="292">
        <v>2500</v>
      </c>
      <c r="I12" s="293">
        <v>1</v>
      </c>
      <c r="J12" s="294">
        <v>150</v>
      </c>
      <c r="K12" s="177">
        <f t="shared" si="0"/>
        <v>2500</v>
      </c>
      <c r="L12" s="177">
        <f t="shared" si="2"/>
        <v>225</v>
      </c>
      <c r="M12" s="186">
        <f t="shared" si="1"/>
        <v>2875</v>
      </c>
      <c r="N12" s="285"/>
    </row>
    <row r="13" spans="1:14" ht="32">
      <c r="A13" s="295" t="s">
        <v>242</v>
      </c>
      <c r="B13" s="296" t="s">
        <v>16</v>
      </c>
      <c r="C13" s="296" t="s">
        <v>17</v>
      </c>
      <c r="D13" s="295" t="s">
        <v>246</v>
      </c>
      <c r="E13" s="297" t="s">
        <v>244</v>
      </c>
      <c r="F13" s="298" t="s">
        <v>20</v>
      </c>
      <c r="G13" s="298" t="s">
        <v>239</v>
      </c>
      <c r="H13" s="299">
        <v>1500</v>
      </c>
      <c r="I13" s="300">
        <v>1</v>
      </c>
      <c r="J13" s="301">
        <v>150</v>
      </c>
      <c r="K13" s="177">
        <f t="shared" si="0"/>
        <v>1500</v>
      </c>
      <c r="L13" s="177">
        <f t="shared" si="2"/>
        <v>135</v>
      </c>
      <c r="M13" s="186">
        <f t="shared" si="1"/>
        <v>1785</v>
      </c>
      <c r="N13" s="302"/>
    </row>
    <row r="14" spans="1:14" ht="32">
      <c r="A14" s="295" t="s">
        <v>242</v>
      </c>
      <c r="B14" s="296" t="s">
        <v>16</v>
      </c>
      <c r="C14" s="296" t="s">
        <v>182</v>
      </c>
      <c r="D14" s="295" t="s">
        <v>247</v>
      </c>
      <c r="E14" s="297" t="s">
        <v>244</v>
      </c>
      <c r="F14" s="298" t="s">
        <v>20</v>
      </c>
      <c r="G14" s="298" t="s">
        <v>239</v>
      </c>
      <c r="H14" s="303">
        <v>5000</v>
      </c>
      <c r="I14" s="304">
        <v>1</v>
      </c>
      <c r="J14" s="210"/>
      <c r="K14" s="177">
        <f t="shared" si="0"/>
        <v>5000</v>
      </c>
      <c r="L14" s="177">
        <f t="shared" si="2"/>
        <v>450</v>
      </c>
      <c r="M14" s="186">
        <f t="shared" si="1"/>
        <v>5450</v>
      </c>
      <c r="N14" s="302"/>
    </row>
    <row r="15" spans="1:14" ht="32">
      <c r="A15" s="289" t="s">
        <v>242</v>
      </c>
      <c r="B15" s="290" t="s">
        <v>16</v>
      </c>
      <c r="C15" s="286" t="s">
        <v>182</v>
      </c>
      <c r="D15" s="289" t="s">
        <v>248</v>
      </c>
      <c r="E15" s="291" t="s">
        <v>244</v>
      </c>
      <c r="F15" s="281" t="s">
        <v>20</v>
      </c>
      <c r="G15" s="281" t="s">
        <v>239</v>
      </c>
      <c r="H15" s="305">
        <v>1500</v>
      </c>
      <c r="I15" s="306">
        <v>1</v>
      </c>
      <c r="J15" s="198"/>
      <c r="K15" s="177">
        <f t="shared" si="0"/>
        <v>1500</v>
      </c>
      <c r="L15" s="177">
        <f t="shared" si="2"/>
        <v>135</v>
      </c>
      <c r="M15" s="186">
        <f t="shared" si="1"/>
        <v>1635</v>
      </c>
      <c r="N15" s="285"/>
    </row>
    <row r="16" spans="1:14" ht="32">
      <c r="A16" s="289" t="s">
        <v>242</v>
      </c>
      <c r="B16" s="290" t="s">
        <v>16</v>
      </c>
      <c r="C16" s="286" t="s">
        <v>182</v>
      </c>
      <c r="D16" s="289" t="s">
        <v>249</v>
      </c>
      <c r="E16" s="291" t="s">
        <v>244</v>
      </c>
      <c r="F16" s="281" t="s">
        <v>20</v>
      </c>
      <c r="G16" s="281" t="s">
        <v>239</v>
      </c>
      <c r="H16" s="292">
        <v>10000</v>
      </c>
      <c r="I16" s="307">
        <v>1</v>
      </c>
      <c r="J16" s="198"/>
      <c r="K16" s="177">
        <f t="shared" si="0"/>
        <v>10000</v>
      </c>
      <c r="L16" s="177">
        <f t="shared" si="2"/>
        <v>900</v>
      </c>
      <c r="M16" s="186">
        <f t="shared" si="1"/>
        <v>10900</v>
      </c>
      <c r="N16" s="285"/>
    </row>
    <row r="17" spans="1:14" ht="48">
      <c r="A17" s="289" t="s">
        <v>242</v>
      </c>
      <c r="B17" s="290" t="s">
        <v>16</v>
      </c>
      <c r="C17" s="286" t="s">
        <v>133</v>
      </c>
      <c r="D17" s="289" t="s">
        <v>250</v>
      </c>
      <c r="E17" s="291" t="s">
        <v>244</v>
      </c>
      <c r="F17" s="281" t="s">
        <v>20</v>
      </c>
      <c r="G17" s="281" t="s">
        <v>239</v>
      </c>
      <c r="H17" s="292">
        <v>7500</v>
      </c>
      <c r="I17" s="307">
        <v>1</v>
      </c>
      <c r="J17" s="198"/>
      <c r="K17" s="177">
        <f t="shared" si="0"/>
        <v>7500</v>
      </c>
      <c r="L17" s="177">
        <f t="shared" si="2"/>
        <v>675</v>
      </c>
      <c r="M17" s="186">
        <f t="shared" si="1"/>
        <v>8175</v>
      </c>
      <c r="N17" s="285"/>
    </row>
    <row r="18" spans="1:14" ht="32">
      <c r="A18" s="289" t="s">
        <v>242</v>
      </c>
      <c r="B18" s="290" t="s">
        <v>16</v>
      </c>
      <c r="C18" s="286" t="s">
        <v>182</v>
      </c>
      <c r="D18" s="289" t="s">
        <v>251</v>
      </c>
      <c r="E18" s="291" t="s">
        <v>244</v>
      </c>
      <c r="F18" s="281" t="s">
        <v>20</v>
      </c>
      <c r="G18" s="281" t="s">
        <v>239</v>
      </c>
      <c r="H18" s="292">
        <v>5000</v>
      </c>
      <c r="I18" s="307">
        <v>1</v>
      </c>
      <c r="J18" s="198"/>
      <c r="K18" s="177">
        <f t="shared" si="0"/>
        <v>5000</v>
      </c>
      <c r="L18" s="177">
        <f t="shared" si="2"/>
        <v>450</v>
      </c>
      <c r="M18" s="186">
        <f t="shared" si="1"/>
        <v>5450</v>
      </c>
      <c r="N18" s="285"/>
    </row>
    <row r="19" spans="1:14" ht="32">
      <c r="A19" s="289" t="s">
        <v>242</v>
      </c>
      <c r="B19" s="290" t="s">
        <v>16</v>
      </c>
      <c r="C19" s="286" t="s">
        <v>182</v>
      </c>
      <c r="D19" s="289" t="s">
        <v>252</v>
      </c>
      <c r="E19" s="291" t="s">
        <v>244</v>
      </c>
      <c r="F19" s="281" t="s">
        <v>20</v>
      </c>
      <c r="G19" s="281" t="s">
        <v>239</v>
      </c>
      <c r="H19" s="292">
        <v>500</v>
      </c>
      <c r="I19" s="307">
        <v>1</v>
      </c>
      <c r="J19" s="198"/>
      <c r="K19" s="177">
        <f t="shared" si="0"/>
        <v>500</v>
      </c>
      <c r="L19" s="177">
        <f t="shared" si="2"/>
        <v>45</v>
      </c>
      <c r="M19" s="186">
        <f t="shared" si="1"/>
        <v>545</v>
      </c>
      <c r="N19" s="285"/>
    </row>
    <row r="20" spans="1:14" ht="73.5" customHeight="1">
      <c r="A20" s="289" t="s">
        <v>242</v>
      </c>
      <c r="B20" s="290" t="s">
        <v>16</v>
      </c>
      <c r="C20" s="286" t="s">
        <v>182</v>
      </c>
      <c r="D20" s="289" t="s">
        <v>253</v>
      </c>
      <c r="E20" s="291" t="s">
        <v>244</v>
      </c>
      <c r="F20" s="281" t="s">
        <v>20</v>
      </c>
      <c r="G20" s="281" t="s">
        <v>239</v>
      </c>
      <c r="H20" s="292">
        <v>3000</v>
      </c>
      <c r="I20" s="307">
        <v>1</v>
      </c>
      <c r="J20" s="198"/>
      <c r="K20" s="177">
        <f t="shared" si="0"/>
        <v>3000</v>
      </c>
      <c r="L20" s="177">
        <f t="shared" si="2"/>
        <v>270</v>
      </c>
      <c r="M20" s="186">
        <f t="shared" si="1"/>
        <v>3270</v>
      </c>
      <c r="N20" s="285"/>
    </row>
    <row r="21" spans="1:14" ht="85.5" customHeight="1">
      <c r="A21" s="289" t="s">
        <v>242</v>
      </c>
      <c r="B21" s="290" t="s">
        <v>16</v>
      </c>
      <c r="C21" s="286" t="s">
        <v>17</v>
      </c>
      <c r="D21" s="289" t="s">
        <v>254</v>
      </c>
      <c r="E21" s="291" t="s">
        <v>244</v>
      </c>
      <c r="F21" s="281" t="s">
        <v>20</v>
      </c>
      <c r="G21" s="281" t="s">
        <v>239</v>
      </c>
      <c r="H21" s="292">
        <v>7500</v>
      </c>
      <c r="I21" s="307">
        <v>1</v>
      </c>
      <c r="J21" s="198">
        <v>75</v>
      </c>
      <c r="K21" s="177">
        <f t="shared" si="0"/>
        <v>7500</v>
      </c>
      <c r="L21" s="177">
        <f t="shared" si="2"/>
        <v>675</v>
      </c>
      <c r="M21" s="186">
        <f t="shared" si="1"/>
        <v>8250</v>
      </c>
      <c r="N21" s="285"/>
    </row>
    <row r="22" spans="1:14" s="4" customFormat="1" ht="51" customHeight="1">
      <c r="A22" s="204" t="s">
        <v>242</v>
      </c>
      <c r="B22" s="308" t="s">
        <v>16</v>
      </c>
      <c r="C22" s="308" t="s">
        <v>255</v>
      </c>
      <c r="D22" s="204" t="s">
        <v>256</v>
      </c>
      <c r="E22" s="309" t="s">
        <v>244</v>
      </c>
      <c r="F22" s="310" t="s">
        <v>20</v>
      </c>
      <c r="G22" s="310" t="s">
        <v>239</v>
      </c>
      <c r="H22" s="311">
        <v>15000</v>
      </c>
      <c r="I22" s="312">
        <v>1</v>
      </c>
      <c r="J22" s="207"/>
      <c r="K22" s="193">
        <f t="shared" si="0"/>
        <v>15000</v>
      </c>
      <c r="L22" s="193"/>
      <c r="M22" s="194">
        <f t="shared" si="1"/>
        <v>15000</v>
      </c>
      <c r="N22" s="313"/>
    </row>
    <row r="23" spans="1:14" ht="54.75" customHeight="1">
      <c r="A23" s="289" t="s">
        <v>242</v>
      </c>
      <c r="B23" s="290" t="s">
        <v>16</v>
      </c>
      <c r="C23" s="290" t="s">
        <v>257</v>
      </c>
      <c r="D23" s="289" t="s">
        <v>258</v>
      </c>
      <c r="E23" s="291" t="s">
        <v>244</v>
      </c>
      <c r="F23" s="281" t="s">
        <v>20</v>
      </c>
      <c r="G23" s="281" t="s">
        <v>239</v>
      </c>
      <c r="H23" s="292">
        <v>6000</v>
      </c>
      <c r="I23" s="307">
        <v>1</v>
      </c>
      <c r="J23" s="198"/>
      <c r="K23" s="177">
        <f t="shared" si="0"/>
        <v>6000</v>
      </c>
      <c r="L23" s="177">
        <f>K23*0.09</f>
        <v>540</v>
      </c>
      <c r="M23" s="186">
        <f t="shared" si="1"/>
        <v>6540</v>
      </c>
      <c r="N23" s="285"/>
    </row>
    <row r="24" spans="1:14" ht="65.25" customHeight="1">
      <c r="A24" s="289" t="s">
        <v>242</v>
      </c>
      <c r="B24" s="290" t="s">
        <v>16</v>
      </c>
      <c r="C24" s="290" t="s">
        <v>257</v>
      </c>
      <c r="D24" s="289" t="s">
        <v>259</v>
      </c>
      <c r="E24" s="291" t="s">
        <v>244</v>
      </c>
      <c r="F24" s="281" t="s">
        <v>20</v>
      </c>
      <c r="G24" s="281" t="s">
        <v>239</v>
      </c>
      <c r="H24" s="292">
        <v>10000</v>
      </c>
      <c r="I24" s="307">
        <v>1</v>
      </c>
      <c r="J24" s="198"/>
      <c r="K24" s="177">
        <f t="shared" si="0"/>
        <v>10000</v>
      </c>
      <c r="L24" s="177">
        <f>K24*0.09</f>
        <v>900</v>
      </c>
      <c r="M24" s="186">
        <f t="shared" si="1"/>
        <v>10900</v>
      </c>
      <c r="N24" s="285"/>
    </row>
    <row r="25" spans="1:14" ht="32">
      <c r="A25" s="314" t="s">
        <v>242</v>
      </c>
      <c r="B25" s="315" t="s">
        <v>16</v>
      </c>
      <c r="C25" s="315" t="s">
        <v>17</v>
      </c>
      <c r="D25" s="316" t="s">
        <v>260</v>
      </c>
      <c r="E25" s="316" t="s">
        <v>244</v>
      </c>
      <c r="F25" s="317"/>
      <c r="G25" s="317"/>
      <c r="H25" s="318">
        <v>1400</v>
      </c>
      <c r="I25" s="314">
        <v>3</v>
      </c>
      <c r="J25" s="319"/>
      <c r="K25" s="185">
        <v>4200</v>
      </c>
      <c r="L25" s="185" t="s">
        <v>261</v>
      </c>
      <c r="M25" s="196">
        <v>4200</v>
      </c>
      <c r="N25" s="314" t="s">
        <v>262</v>
      </c>
    </row>
    <row r="26" spans="1:14" ht="33.75" customHeight="1">
      <c r="A26" s="314" t="s">
        <v>242</v>
      </c>
      <c r="B26" s="315" t="s">
        <v>16</v>
      </c>
      <c r="C26" s="315" t="s">
        <v>257</v>
      </c>
      <c r="D26" s="316" t="s">
        <v>263</v>
      </c>
      <c r="E26" s="316" t="s">
        <v>244</v>
      </c>
      <c r="F26" s="317"/>
      <c r="G26" s="317"/>
      <c r="H26" s="318">
        <v>1450</v>
      </c>
      <c r="I26" s="314">
        <v>2</v>
      </c>
      <c r="J26" s="319"/>
      <c r="K26" s="185">
        <v>2900</v>
      </c>
      <c r="L26" s="185" t="s">
        <v>261</v>
      </c>
      <c r="M26" s="196">
        <v>2900</v>
      </c>
      <c r="N26" s="314" t="s">
        <v>264</v>
      </c>
    </row>
    <row r="27" spans="1:14" ht="32">
      <c r="A27" s="314" t="s">
        <v>242</v>
      </c>
      <c r="B27" s="315" t="s">
        <v>16</v>
      </c>
      <c r="C27" s="315" t="s">
        <v>17</v>
      </c>
      <c r="D27" s="316" t="s">
        <v>265</v>
      </c>
      <c r="E27" s="316" t="s">
        <v>244</v>
      </c>
      <c r="F27" s="317"/>
      <c r="G27" s="317"/>
      <c r="H27" s="318">
        <v>1300</v>
      </c>
      <c r="I27" s="314">
        <v>2</v>
      </c>
      <c r="J27" s="319"/>
      <c r="K27" s="185">
        <v>2600</v>
      </c>
      <c r="L27" s="185" t="s">
        <v>261</v>
      </c>
      <c r="M27" s="196">
        <v>2600</v>
      </c>
      <c r="N27" s="314" t="s">
        <v>262</v>
      </c>
    </row>
    <row r="28" spans="1:14" ht="48">
      <c r="A28" s="320" t="s">
        <v>266</v>
      </c>
      <c r="B28" s="290" t="s">
        <v>16</v>
      </c>
      <c r="C28" s="290" t="s">
        <v>77</v>
      </c>
      <c r="D28" s="320" t="s">
        <v>230</v>
      </c>
      <c r="E28" s="320" t="s">
        <v>267</v>
      </c>
      <c r="F28" s="281" t="s">
        <v>20</v>
      </c>
      <c r="G28" s="281" t="s">
        <v>239</v>
      </c>
      <c r="H28" s="321">
        <v>2500</v>
      </c>
      <c r="I28" s="320">
        <v>1</v>
      </c>
      <c r="J28" s="198">
        <v>50</v>
      </c>
      <c r="K28" s="177">
        <f t="shared" ref="K28:K59" si="3">H28*I28</f>
        <v>2500</v>
      </c>
      <c r="L28" s="177">
        <f>K28*0.09</f>
        <v>225</v>
      </c>
      <c r="M28" s="186">
        <f t="shared" ref="M28:M66" si="4">K28+L28+J28</f>
        <v>2775</v>
      </c>
      <c r="N28" s="285"/>
    </row>
    <row r="29" spans="1:14" ht="19.5" customHeight="1">
      <c r="A29" s="199" t="s">
        <v>268</v>
      </c>
      <c r="B29" s="286" t="s">
        <v>16</v>
      </c>
      <c r="C29" s="286" t="s">
        <v>236</v>
      </c>
      <c r="D29" s="199" t="s">
        <v>237</v>
      </c>
      <c r="E29" s="202" t="s">
        <v>269</v>
      </c>
      <c r="F29" s="281" t="s">
        <v>20</v>
      </c>
      <c r="G29" s="281" t="s">
        <v>239</v>
      </c>
      <c r="H29" s="287">
        <v>10000</v>
      </c>
      <c r="I29" s="288">
        <v>1</v>
      </c>
      <c r="J29" s="284"/>
      <c r="K29" s="177">
        <f t="shared" si="3"/>
        <v>10000</v>
      </c>
      <c r="L29" s="177"/>
      <c r="M29" s="186">
        <f t="shared" si="4"/>
        <v>10000</v>
      </c>
      <c r="N29" s="285"/>
    </row>
    <row r="30" spans="1:14" ht="32">
      <c r="A30" s="285" t="s">
        <v>270</v>
      </c>
      <c r="B30" s="278" t="s">
        <v>16</v>
      </c>
      <c r="C30" s="278" t="s">
        <v>17</v>
      </c>
      <c r="D30" s="280" t="s">
        <v>271</v>
      </c>
      <c r="E30" s="280" t="s">
        <v>272</v>
      </c>
      <c r="F30" s="281" t="s">
        <v>20</v>
      </c>
      <c r="G30" s="281" t="s">
        <v>21</v>
      </c>
      <c r="H30" s="201">
        <v>1415.84</v>
      </c>
      <c r="I30" s="302">
        <v>6</v>
      </c>
      <c r="J30" s="284"/>
      <c r="K30" s="177">
        <f t="shared" si="3"/>
        <v>8495.0399999999991</v>
      </c>
      <c r="L30" s="177">
        <f>K30*0.09</f>
        <v>764.55359999999985</v>
      </c>
      <c r="M30" s="186">
        <f t="shared" si="4"/>
        <v>9259.5935999999983</v>
      </c>
      <c r="N30" s="285"/>
    </row>
    <row r="31" spans="1:14" ht="16">
      <c r="A31" s="285" t="s">
        <v>270</v>
      </c>
      <c r="B31" s="278" t="s">
        <v>16</v>
      </c>
      <c r="C31" s="278" t="s">
        <v>77</v>
      </c>
      <c r="D31" s="322" t="s">
        <v>273</v>
      </c>
      <c r="E31" s="280" t="s">
        <v>274</v>
      </c>
      <c r="F31" s="281" t="s">
        <v>20</v>
      </c>
      <c r="G31" s="281" t="s">
        <v>239</v>
      </c>
      <c r="H31" s="201">
        <v>1800</v>
      </c>
      <c r="I31" s="285">
        <v>3</v>
      </c>
      <c r="J31" s="284"/>
      <c r="K31" s="177">
        <f t="shared" si="3"/>
        <v>5400</v>
      </c>
      <c r="L31" s="177"/>
      <c r="M31" s="186">
        <f t="shared" si="4"/>
        <v>5400</v>
      </c>
      <c r="N31" s="285"/>
    </row>
    <row r="32" spans="1:14" ht="16">
      <c r="A32" s="313" t="s">
        <v>270</v>
      </c>
      <c r="B32" s="323" t="s">
        <v>16</v>
      </c>
      <c r="C32" s="323" t="s">
        <v>77</v>
      </c>
      <c r="D32" s="324" t="s">
        <v>275</v>
      </c>
      <c r="E32" s="325" t="s">
        <v>276</v>
      </c>
      <c r="F32" s="310" t="s">
        <v>20</v>
      </c>
      <c r="G32" s="310" t="s">
        <v>239</v>
      </c>
      <c r="H32" s="206">
        <v>6000</v>
      </c>
      <c r="I32" s="313">
        <v>2</v>
      </c>
      <c r="J32" s="326"/>
      <c r="K32" s="193">
        <f t="shared" si="3"/>
        <v>12000</v>
      </c>
      <c r="L32" s="193"/>
      <c r="M32" s="194">
        <f t="shared" si="4"/>
        <v>12000</v>
      </c>
      <c r="N32" s="313" t="s">
        <v>277</v>
      </c>
    </row>
    <row r="33" spans="1:14" ht="47.25" customHeight="1">
      <c r="A33" s="285" t="s">
        <v>270</v>
      </c>
      <c r="B33" s="278" t="s">
        <v>16</v>
      </c>
      <c r="C33" s="278" t="s">
        <v>77</v>
      </c>
      <c r="D33" s="327" t="s">
        <v>278</v>
      </c>
      <c r="E33" s="280" t="s">
        <v>279</v>
      </c>
      <c r="F33" s="281" t="s">
        <v>20</v>
      </c>
      <c r="G33" s="281" t="s">
        <v>239</v>
      </c>
      <c r="H33" s="201">
        <v>3300</v>
      </c>
      <c r="I33" s="285">
        <v>4</v>
      </c>
      <c r="J33" s="284"/>
      <c r="K33" s="177">
        <f t="shared" si="3"/>
        <v>13200</v>
      </c>
      <c r="L33" s="177"/>
      <c r="M33" s="186">
        <f t="shared" si="4"/>
        <v>13200</v>
      </c>
      <c r="N33" s="285"/>
    </row>
    <row r="34" spans="1:14" ht="22.5" customHeight="1">
      <c r="A34" s="285" t="s">
        <v>270</v>
      </c>
      <c r="B34" s="278" t="s">
        <v>16</v>
      </c>
      <c r="C34" s="278" t="s">
        <v>77</v>
      </c>
      <c r="D34" s="280" t="s">
        <v>280</v>
      </c>
      <c r="E34" s="280" t="s">
        <v>281</v>
      </c>
      <c r="F34" s="281" t="s">
        <v>282</v>
      </c>
      <c r="G34" s="281" t="s">
        <v>29</v>
      </c>
      <c r="H34" s="201">
        <v>4000</v>
      </c>
      <c r="I34" s="285">
        <v>1</v>
      </c>
      <c r="J34" s="284"/>
      <c r="K34" s="177">
        <f t="shared" si="3"/>
        <v>4000</v>
      </c>
      <c r="L34" s="177">
        <f>K34*0.09</f>
        <v>360</v>
      </c>
      <c r="M34" s="186">
        <f t="shared" si="4"/>
        <v>4360</v>
      </c>
      <c r="N34" s="285"/>
    </row>
    <row r="35" spans="1:14" ht="16">
      <c r="A35" s="313" t="s">
        <v>270</v>
      </c>
      <c r="B35" s="323" t="s">
        <v>16</v>
      </c>
      <c r="C35" s="323" t="s">
        <v>77</v>
      </c>
      <c r="D35" s="325" t="s">
        <v>283</v>
      </c>
      <c r="E35" s="325" t="s">
        <v>284</v>
      </c>
      <c r="F35" s="310" t="s">
        <v>20</v>
      </c>
      <c r="G35" s="310" t="s">
        <v>239</v>
      </c>
      <c r="H35" s="206">
        <v>3000</v>
      </c>
      <c r="I35" s="313">
        <v>1</v>
      </c>
      <c r="J35" s="326"/>
      <c r="K35" s="193">
        <f t="shared" si="3"/>
        <v>3000</v>
      </c>
      <c r="L35" s="193">
        <f>K35*0.09</f>
        <v>270</v>
      </c>
      <c r="M35" s="194">
        <f t="shared" si="4"/>
        <v>3270</v>
      </c>
      <c r="N35" s="313" t="s">
        <v>277</v>
      </c>
    </row>
    <row r="36" spans="1:14" ht="49.5" customHeight="1">
      <c r="A36" s="285" t="s">
        <v>285</v>
      </c>
      <c r="B36" s="278" t="s">
        <v>16</v>
      </c>
      <c r="C36" s="278" t="s">
        <v>286</v>
      </c>
      <c r="D36" s="280" t="s">
        <v>287</v>
      </c>
      <c r="E36" s="280" t="s">
        <v>288</v>
      </c>
      <c r="F36" s="281" t="s">
        <v>282</v>
      </c>
      <c r="G36" s="281" t="s">
        <v>239</v>
      </c>
      <c r="H36" s="201">
        <v>2000</v>
      </c>
      <c r="I36" s="285">
        <v>10</v>
      </c>
      <c r="J36" s="198">
        <v>0</v>
      </c>
      <c r="K36" s="177">
        <f t="shared" si="3"/>
        <v>20000</v>
      </c>
      <c r="L36" s="177"/>
      <c r="M36" s="186">
        <f t="shared" si="4"/>
        <v>20000</v>
      </c>
      <c r="N36" s="285" t="s">
        <v>289</v>
      </c>
    </row>
    <row r="37" spans="1:14" ht="64">
      <c r="A37" s="285" t="s">
        <v>285</v>
      </c>
      <c r="B37" s="278" t="s">
        <v>16</v>
      </c>
      <c r="C37" s="278" t="s">
        <v>290</v>
      </c>
      <c r="D37" s="280" t="s">
        <v>291</v>
      </c>
      <c r="E37" s="280" t="s">
        <v>292</v>
      </c>
      <c r="F37" s="281" t="s">
        <v>282</v>
      </c>
      <c r="G37" s="281" t="s">
        <v>29</v>
      </c>
      <c r="H37" s="201">
        <v>3000</v>
      </c>
      <c r="I37" s="285">
        <v>1</v>
      </c>
      <c r="J37" s="198">
        <v>0</v>
      </c>
      <c r="K37" s="177">
        <f t="shared" si="3"/>
        <v>3000</v>
      </c>
      <c r="L37" s="177"/>
      <c r="M37" s="186">
        <f t="shared" si="4"/>
        <v>3000</v>
      </c>
      <c r="N37" s="285" t="s">
        <v>65</v>
      </c>
    </row>
    <row r="38" spans="1:14" ht="45.75" customHeight="1">
      <c r="A38" s="313" t="s">
        <v>285</v>
      </c>
      <c r="B38" s="323" t="s">
        <v>16</v>
      </c>
      <c r="C38" s="323" t="s">
        <v>236</v>
      </c>
      <c r="D38" s="325" t="s">
        <v>293</v>
      </c>
      <c r="E38" s="325" t="s">
        <v>294</v>
      </c>
      <c r="F38" s="310" t="s">
        <v>282</v>
      </c>
      <c r="G38" s="310" t="s">
        <v>29</v>
      </c>
      <c r="H38" s="206">
        <v>27000</v>
      </c>
      <c r="I38" s="313">
        <v>1</v>
      </c>
      <c r="J38" s="207">
        <v>0</v>
      </c>
      <c r="K38" s="193">
        <f t="shared" si="3"/>
        <v>27000</v>
      </c>
      <c r="L38" s="193"/>
      <c r="M38" s="194">
        <f t="shared" si="4"/>
        <v>27000</v>
      </c>
      <c r="N38" s="313" t="s">
        <v>277</v>
      </c>
    </row>
    <row r="39" spans="1:14" ht="45" customHeight="1">
      <c r="A39" s="285" t="s">
        <v>285</v>
      </c>
      <c r="B39" s="278" t="s">
        <v>16</v>
      </c>
      <c r="C39" s="278" t="s">
        <v>236</v>
      </c>
      <c r="D39" s="280" t="s">
        <v>295</v>
      </c>
      <c r="E39" s="280" t="s">
        <v>296</v>
      </c>
      <c r="F39" s="281" t="s">
        <v>282</v>
      </c>
      <c r="G39" s="281" t="s">
        <v>29</v>
      </c>
      <c r="H39" s="201">
        <v>6000</v>
      </c>
      <c r="I39" s="285">
        <v>3</v>
      </c>
      <c r="J39" s="198">
        <v>0</v>
      </c>
      <c r="K39" s="177">
        <f t="shared" si="3"/>
        <v>18000</v>
      </c>
      <c r="L39" s="177"/>
      <c r="M39" s="186">
        <f t="shared" si="4"/>
        <v>18000</v>
      </c>
      <c r="N39" s="285" t="s">
        <v>65</v>
      </c>
    </row>
    <row r="40" spans="1:14" ht="32">
      <c r="A40" s="285" t="s">
        <v>285</v>
      </c>
      <c r="B40" s="278" t="s">
        <v>297</v>
      </c>
      <c r="C40" s="278" t="s">
        <v>236</v>
      </c>
      <c r="D40" s="280" t="s">
        <v>298</v>
      </c>
      <c r="E40" s="280" t="s">
        <v>299</v>
      </c>
      <c r="F40" s="281" t="s">
        <v>282</v>
      </c>
      <c r="G40" s="281" t="s">
        <v>21</v>
      </c>
      <c r="H40" s="201">
        <v>10000</v>
      </c>
      <c r="I40" s="285">
        <v>1</v>
      </c>
      <c r="J40" s="198">
        <v>0</v>
      </c>
      <c r="K40" s="177">
        <f t="shared" si="3"/>
        <v>10000</v>
      </c>
      <c r="L40" s="177">
        <f t="shared" ref="L40:L45" si="5">K40*0.09</f>
        <v>900</v>
      </c>
      <c r="M40" s="186">
        <f t="shared" si="4"/>
        <v>10900</v>
      </c>
      <c r="N40" s="285" t="s">
        <v>65</v>
      </c>
    </row>
    <row r="41" spans="1:14" ht="21" customHeight="1">
      <c r="A41" s="285" t="s">
        <v>285</v>
      </c>
      <c r="B41" s="278" t="s">
        <v>297</v>
      </c>
      <c r="C41" s="278" t="s">
        <v>300</v>
      </c>
      <c r="D41" s="280" t="s">
        <v>301</v>
      </c>
      <c r="E41" s="280" t="s">
        <v>302</v>
      </c>
      <c r="F41" s="281" t="s">
        <v>282</v>
      </c>
      <c r="G41" s="281" t="s">
        <v>21</v>
      </c>
      <c r="H41" s="201">
        <v>250</v>
      </c>
      <c r="I41" s="285">
        <v>10</v>
      </c>
      <c r="J41" s="198">
        <v>0</v>
      </c>
      <c r="K41" s="177">
        <f t="shared" si="3"/>
        <v>2500</v>
      </c>
      <c r="L41" s="177">
        <f t="shared" si="5"/>
        <v>225</v>
      </c>
      <c r="M41" s="186">
        <f t="shared" si="4"/>
        <v>2725</v>
      </c>
      <c r="N41" s="285" t="s">
        <v>92</v>
      </c>
    </row>
    <row r="42" spans="1:14" ht="21" customHeight="1">
      <c r="A42" s="285" t="s">
        <v>285</v>
      </c>
      <c r="B42" s="278" t="s">
        <v>297</v>
      </c>
      <c r="C42" s="278" t="s">
        <v>303</v>
      </c>
      <c r="D42" s="280" t="s">
        <v>304</v>
      </c>
      <c r="E42" s="280" t="s">
        <v>302</v>
      </c>
      <c r="F42" s="281" t="s">
        <v>282</v>
      </c>
      <c r="G42" s="281" t="s">
        <v>21</v>
      </c>
      <c r="H42" s="201">
        <v>50000</v>
      </c>
      <c r="I42" s="285">
        <v>1</v>
      </c>
      <c r="J42" s="198">
        <v>0</v>
      </c>
      <c r="K42" s="177">
        <f t="shared" si="3"/>
        <v>50000</v>
      </c>
      <c r="L42" s="177">
        <f t="shared" si="5"/>
        <v>4500</v>
      </c>
      <c r="M42" s="186">
        <f t="shared" si="4"/>
        <v>54500</v>
      </c>
      <c r="N42" s="285" t="s">
        <v>65</v>
      </c>
    </row>
    <row r="43" spans="1:14" ht="42" customHeight="1">
      <c r="A43" s="314" t="s">
        <v>285</v>
      </c>
      <c r="B43" s="315" t="s">
        <v>297</v>
      </c>
      <c r="C43" s="315" t="s">
        <v>300</v>
      </c>
      <c r="D43" s="316" t="s">
        <v>305</v>
      </c>
      <c r="E43" s="316" t="s">
        <v>306</v>
      </c>
      <c r="F43" s="317" t="s">
        <v>282</v>
      </c>
      <c r="G43" s="317" t="s">
        <v>29</v>
      </c>
      <c r="H43" s="318">
        <v>150</v>
      </c>
      <c r="I43" s="314">
        <v>10</v>
      </c>
      <c r="J43" s="319">
        <v>0</v>
      </c>
      <c r="K43" s="185">
        <f t="shared" si="3"/>
        <v>1500</v>
      </c>
      <c r="L43" s="185">
        <f t="shared" si="5"/>
        <v>135</v>
      </c>
      <c r="M43" s="196">
        <f t="shared" si="4"/>
        <v>1635</v>
      </c>
      <c r="N43" s="314" t="s">
        <v>307</v>
      </c>
    </row>
    <row r="44" spans="1:14" ht="43.5" customHeight="1">
      <c r="A44" s="285" t="s">
        <v>285</v>
      </c>
      <c r="B44" s="278" t="s">
        <v>297</v>
      </c>
      <c r="C44" s="278" t="s">
        <v>300</v>
      </c>
      <c r="D44" s="280" t="s">
        <v>308</v>
      </c>
      <c r="E44" s="280" t="s">
        <v>309</v>
      </c>
      <c r="F44" s="281" t="s">
        <v>282</v>
      </c>
      <c r="G44" s="281" t="s">
        <v>29</v>
      </c>
      <c r="H44" s="328">
        <v>350</v>
      </c>
      <c r="I44" s="285">
        <v>1</v>
      </c>
      <c r="J44" s="198"/>
      <c r="K44" s="177">
        <f t="shared" si="3"/>
        <v>350</v>
      </c>
      <c r="L44" s="177">
        <f t="shared" si="5"/>
        <v>31.5</v>
      </c>
      <c r="M44" s="186">
        <f t="shared" si="4"/>
        <v>381.5</v>
      </c>
      <c r="N44" s="285" t="s">
        <v>65</v>
      </c>
    </row>
    <row r="45" spans="1:14" ht="61.5" customHeight="1">
      <c r="A45" s="209" t="s">
        <v>285</v>
      </c>
      <c r="B45" s="209" t="s">
        <v>297</v>
      </c>
      <c r="C45" s="209" t="s">
        <v>310</v>
      </c>
      <c r="D45" s="209" t="s">
        <v>311</v>
      </c>
      <c r="E45" s="209" t="s">
        <v>312</v>
      </c>
      <c r="F45" s="209" t="s">
        <v>20</v>
      </c>
      <c r="G45" s="209" t="s">
        <v>21</v>
      </c>
      <c r="H45" s="328">
        <v>25000</v>
      </c>
      <c r="I45" s="209">
        <v>1</v>
      </c>
      <c r="J45" s="209"/>
      <c r="K45" s="329">
        <f t="shared" si="3"/>
        <v>25000</v>
      </c>
      <c r="L45" s="329">
        <f t="shared" si="5"/>
        <v>2250</v>
      </c>
      <c r="M45" s="39">
        <f t="shared" si="4"/>
        <v>27250</v>
      </c>
      <c r="N45" s="285" t="s">
        <v>65</v>
      </c>
    </row>
    <row r="46" spans="1:14" ht="32">
      <c r="A46" s="285" t="s">
        <v>313</v>
      </c>
      <c r="B46" s="278" t="s">
        <v>297</v>
      </c>
      <c r="C46" s="278" t="s">
        <v>286</v>
      </c>
      <c r="D46" s="280" t="s">
        <v>314</v>
      </c>
      <c r="E46" s="280" t="s">
        <v>315</v>
      </c>
      <c r="F46" s="281" t="s">
        <v>282</v>
      </c>
      <c r="G46" s="281" t="s">
        <v>316</v>
      </c>
      <c r="H46" s="201">
        <v>300</v>
      </c>
      <c r="I46" s="285">
        <v>10</v>
      </c>
      <c r="J46" s="198"/>
      <c r="K46" s="177">
        <f t="shared" si="3"/>
        <v>3000</v>
      </c>
      <c r="L46" s="177"/>
      <c r="M46" s="186">
        <f t="shared" si="4"/>
        <v>3000</v>
      </c>
      <c r="N46" s="285" t="s">
        <v>65</v>
      </c>
    </row>
    <row r="47" spans="1:14" ht="43.5" customHeight="1">
      <c r="A47" s="285" t="s">
        <v>313</v>
      </c>
      <c r="B47" s="278" t="s">
        <v>297</v>
      </c>
      <c r="C47" s="278" t="s">
        <v>290</v>
      </c>
      <c r="D47" s="280" t="s">
        <v>317</v>
      </c>
      <c r="E47" s="280" t="s">
        <v>318</v>
      </c>
      <c r="F47" s="281" t="s">
        <v>282</v>
      </c>
      <c r="G47" s="281" t="s">
        <v>29</v>
      </c>
      <c r="H47" s="201">
        <v>5000</v>
      </c>
      <c r="I47" s="285">
        <v>1</v>
      </c>
      <c r="J47" s="198"/>
      <c r="K47" s="177">
        <f t="shared" si="3"/>
        <v>5000</v>
      </c>
      <c r="L47" s="177">
        <f>K47*0.09</f>
        <v>450</v>
      </c>
      <c r="M47" s="186">
        <f t="shared" si="4"/>
        <v>5450</v>
      </c>
      <c r="N47" s="285" t="s">
        <v>65</v>
      </c>
    </row>
    <row r="48" spans="1:14" ht="48">
      <c r="A48" s="313" t="s">
        <v>313</v>
      </c>
      <c r="B48" s="323" t="s">
        <v>16</v>
      </c>
      <c r="C48" s="323" t="s">
        <v>236</v>
      </c>
      <c r="D48" s="325" t="s">
        <v>319</v>
      </c>
      <c r="E48" s="325" t="s">
        <v>320</v>
      </c>
      <c r="F48" s="310" t="s">
        <v>282</v>
      </c>
      <c r="G48" s="310" t="s">
        <v>29</v>
      </c>
      <c r="H48" s="206">
        <v>8000</v>
      </c>
      <c r="I48" s="313">
        <v>3</v>
      </c>
      <c r="J48" s="207">
        <v>0</v>
      </c>
      <c r="K48" s="193">
        <f t="shared" si="3"/>
        <v>24000</v>
      </c>
      <c r="L48" s="193"/>
      <c r="M48" s="194">
        <f t="shared" si="4"/>
        <v>24000</v>
      </c>
      <c r="N48" s="313" t="s">
        <v>277</v>
      </c>
    </row>
    <row r="49" spans="1:14" s="4" customFormat="1" ht="33" customHeight="1">
      <c r="A49" s="285" t="s">
        <v>313</v>
      </c>
      <c r="B49" s="278" t="s">
        <v>297</v>
      </c>
      <c r="C49" s="278" t="s">
        <v>236</v>
      </c>
      <c r="D49" s="280" t="s">
        <v>321</v>
      </c>
      <c r="E49" s="280" t="s">
        <v>322</v>
      </c>
      <c r="F49" s="281" t="s">
        <v>282</v>
      </c>
      <c r="G49" s="281" t="s">
        <v>29</v>
      </c>
      <c r="H49" s="201">
        <v>90000</v>
      </c>
      <c r="I49" s="285">
        <v>1</v>
      </c>
      <c r="J49" s="198">
        <v>0</v>
      </c>
      <c r="K49" s="177">
        <f t="shared" si="3"/>
        <v>90000</v>
      </c>
      <c r="L49" s="177"/>
      <c r="M49" s="186">
        <f t="shared" si="4"/>
        <v>90000</v>
      </c>
      <c r="N49" s="285" t="s">
        <v>65</v>
      </c>
    </row>
    <row r="50" spans="1:14" ht="27.75" customHeight="1">
      <c r="A50" s="285" t="s">
        <v>313</v>
      </c>
      <c r="B50" s="278" t="s">
        <v>16</v>
      </c>
      <c r="C50" s="278" t="s">
        <v>236</v>
      </c>
      <c r="D50" s="280" t="s">
        <v>323</v>
      </c>
      <c r="E50" s="280" t="s">
        <v>324</v>
      </c>
      <c r="F50" s="281" t="s">
        <v>282</v>
      </c>
      <c r="G50" s="281" t="s">
        <v>29</v>
      </c>
      <c r="H50" s="201">
        <v>20000</v>
      </c>
      <c r="I50" s="285">
        <v>1</v>
      </c>
      <c r="J50" s="198">
        <v>500</v>
      </c>
      <c r="K50" s="177">
        <f t="shared" si="3"/>
        <v>20000</v>
      </c>
      <c r="L50" s="177">
        <f>K50*0.09</f>
        <v>1800</v>
      </c>
      <c r="M50" s="186">
        <f t="shared" si="4"/>
        <v>22300</v>
      </c>
      <c r="N50" s="285" t="s">
        <v>65</v>
      </c>
    </row>
    <row r="51" spans="1:14" ht="16">
      <c r="A51" s="314" t="s">
        <v>313</v>
      </c>
      <c r="B51" s="315" t="s">
        <v>16</v>
      </c>
      <c r="C51" s="315" t="s">
        <v>236</v>
      </c>
      <c r="D51" s="316" t="s">
        <v>304</v>
      </c>
      <c r="E51" s="316" t="s">
        <v>325</v>
      </c>
      <c r="F51" s="317" t="s">
        <v>282</v>
      </c>
      <c r="G51" s="317" t="s">
        <v>29</v>
      </c>
      <c r="H51" s="318">
        <v>7000</v>
      </c>
      <c r="I51" s="314">
        <v>1</v>
      </c>
      <c r="J51" s="319">
        <v>0</v>
      </c>
      <c r="K51" s="185">
        <f t="shared" si="3"/>
        <v>7000</v>
      </c>
      <c r="L51" s="185"/>
      <c r="M51" s="196">
        <f t="shared" si="4"/>
        <v>7000</v>
      </c>
      <c r="N51" s="314" t="s">
        <v>326</v>
      </c>
    </row>
    <row r="52" spans="1:14" ht="16">
      <c r="A52" s="285" t="s">
        <v>313</v>
      </c>
      <c r="B52" s="278" t="s">
        <v>297</v>
      </c>
      <c r="C52" s="278" t="s">
        <v>236</v>
      </c>
      <c r="D52" s="280" t="s">
        <v>327</v>
      </c>
      <c r="E52" s="280" t="s">
        <v>328</v>
      </c>
      <c r="F52" s="281" t="s">
        <v>282</v>
      </c>
      <c r="G52" s="281" t="s">
        <v>29</v>
      </c>
      <c r="H52" s="201">
        <v>2000</v>
      </c>
      <c r="I52" s="285">
        <v>3</v>
      </c>
      <c r="J52" s="198">
        <v>0</v>
      </c>
      <c r="K52" s="177">
        <f t="shared" si="3"/>
        <v>6000</v>
      </c>
      <c r="L52" s="177">
        <f t="shared" ref="L52:L81" si="6">K52*0.09</f>
        <v>540</v>
      </c>
      <c r="M52" s="186">
        <f t="shared" si="4"/>
        <v>6540</v>
      </c>
      <c r="N52" s="285" t="s">
        <v>65</v>
      </c>
    </row>
    <row r="53" spans="1:14" ht="16">
      <c r="A53" s="285" t="s">
        <v>313</v>
      </c>
      <c r="B53" s="278" t="s">
        <v>297</v>
      </c>
      <c r="C53" s="278" t="s">
        <v>300</v>
      </c>
      <c r="D53" s="280" t="s">
        <v>329</v>
      </c>
      <c r="E53" s="280" t="s">
        <v>330</v>
      </c>
      <c r="F53" s="281" t="s">
        <v>282</v>
      </c>
      <c r="G53" s="281" t="s">
        <v>21</v>
      </c>
      <c r="H53" s="201">
        <v>7000</v>
      </c>
      <c r="I53" s="285">
        <v>2</v>
      </c>
      <c r="J53" s="198">
        <v>0</v>
      </c>
      <c r="K53" s="177">
        <f t="shared" si="3"/>
        <v>14000</v>
      </c>
      <c r="L53" s="177">
        <f t="shared" si="6"/>
        <v>1260</v>
      </c>
      <c r="M53" s="186">
        <f t="shared" si="4"/>
        <v>15260</v>
      </c>
      <c r="N53" s="285" t="s">
        <v>65</v>
      </c>
    </row>
    <row r="54" spans="1:14" ht="32">
      <c r="A54" s="285" t="s">
        <v>313</v>
      </c>
      <c r="B54" s="278" t="s">
        <v>297</v>
      </c>
      <c r="C54" s="278" t="s">
        <v>300</v>
      </c>
      <c r="D54" s="280" t="s">
        <v>331</v>
      </c>
      <c r="E54" s="280" t="s">
        <v>332</v>
      </c>
      <c r="F54" s="281" t="s">
        <v>282</v>
      </c>
      <c r="G54" s="281" t="s">
        <v>29</v>
      </c>
      <c r="H54" s="201">
        <v>105</v>
      </c>
      <c r="I54" s="285">
        <v>12</v>
      </c>
      <c r="J54" s="198"/>
      <c r="K54" s="177">
        <f t="shared" si="3"/>
        <v>1260</v>
      </c>
      <c r="L54" s="177">
        <f t="shared" si="6"/>
        <v>113.39999999999999</v>
      </c>
      <c r="M54" s="186">
        <f t="shared" si="4"/>
        <v>1373.4</v>
      </c>
      <c r="N54" s="285" t="s">
        <v>65</v>
      </c>
    </row>
    <row r="55" spans="1:14" ht="32">
      <c r="A55" s="208" t="s">
        <v>313</v>
      </c>
      <c r="B55" s="278" t="s">
        <v>297</v>
      </c>
      <c r="C55" s="278" t="s">
        <v>300</v>
      </c>
      <c r="D55" s="280" t="s">
        <v>333</v>
      </c>
      <c r="E55" s="280" t="s">
        <v>334</v>
      </c>
      <c r="F55" s="281" t="s">
        <v>282</v>
      </c>
      <c r="G55" s="281" t="s">
        <v>29</v>
      </c>
      <c r="H55" s="201">
        <v>100</v>
      </c>
      <c r="I55" s="285">
        <v>4</v>
      </c>
      <c r="J55" s="198"/>
      <c r="K55" s="177">
        <f t="shared" si="3"/>
        <v>400</v>
      </c>
      <c r="L55" s="177">
        <f t="shared" si="6"/>
        <v>36</v>
      </c>
      <c r="M55" s="186">
        <f t="shared" si="4"/>
        <v>436</v>
      </c>
      <c r="N55" s="285" t="s">
        <v>65</v>
      </c>
    </row>
    <row r="56" spans="1:14" ht="16">
      <c r="A56" s="285" t="s">
        <v>313</v>
      </c>
      <c r="B56" s="278" t="s">
        <v>297</v>
      </c>
      <c r="C56" s="278" t="s">
        <v>300</v>
      </c>
      <c r="D56" s="280" t="s">
        <v>335</v>
      </c>
      <c r="E56" s="280" t="s">
        <v>336</v>
      </c>
      <c r="F56" s="281" t="s">
        <v>282</v>
      </c>
      <c r="G56" s="281" t="s">
        <v>29</v>
      </c>
      <c r="H56" s="201">
        <v>10000</v>
      </c>
      <c r="I56" s="285">
        <v>1</v>
      </c>
      <c r="J56" s="198"/>
      <c r="K56" s="177">
        <f t="shared" si="3"/>
        <v>10000</v>
      </c>
      <c r="L56" s="177">
        <f t="shared" si="6"/>
        <v>900</v>
      </c>
      <c r="M56" s="186">
        <f t="shared" si="4"/>
        <v>10900</v>
      </c>
      <c r="N56" s="285" t="s">
        <v>65</v>
      </c>
    </row>
    <row r="57" spans="1:14" ht="16">
      <c r="A57" s="285" t="s">
        <v>313</v>
      </c>
      <c r="B57" s="278" t="s">
        <v>297</v>
      </c>
      <c r="C57" s="278" t="s">
        <v>300</v>
      </c>
      <c r="D57" s="280" t="s">
        <v>337</v>
      </c>
      <c r="E57" s="280" t="s">
        <v>336</v>
      </c>
      <c r="F57" s="281" t="s">
        <v>282</v>
      </c>
      <c r="G57" s="281" t="s">
        <v>21</v>
      </c>
      <c r="H57" s="201">
        <v>5000</v>
      </c>
      <c r="I57" s="285">
        <v>3</v>
      </c>
      <c r="J57" s="198"/>
      <c r="K57" s="177">
        <f t="shared" si="3"/>
        <v>15000</v>
      </c>
      <c r="L57" s="177">
        <f t="shared" si="6"/>
        <v>1350</v>
      </c>
      <c r="M57" s="186">
        <f t="shared" si="4"/>
        <v>16350</v>
      </c>
      <c r="N57" s="285" t="s">
        <v>65</v>
      </c>
    </row>
    <row r="58" spans="1:14" ht="16">
      <c r="A58" s="285" t="s">
        <v>313</v>
      </c>
      <c r="B58" s="278" t="s">
        <v>297</v>
      </c>
      <c r="C58" s="278" t="s">
        <v>300</v>
      </c>
      <c r="D58" s="280" t="s">
        <v>338</v>
      </c>
      <c r="E58" s="280" t="s">
        <v>336</v>
      </c>
      <c r="F58" s="281" t="s">
        <v>282</v>
      </c>
      <c r="G58" s="281" t="s">
        <v>21</v>
      </c>
      <c r="H58" s="328">
        <v>3000</v>
      </c>
      <c r="I58" s="285">
        <v>4</v>
      </c>
      <c r="J58" s="198"/>
      <c r="K58" s="177">
        <f t="shared" si="3"/>
        <v>12000</v>
      </c>
      <c r="L58" s="177">
        <f t="shared" si="6"/>
        <v>1080</v>
      </c>
      <c r="M58" s="186">
        <f t="shared" si="4"/>
        <v>13080</v>
      </c>
      <c r="N58" s="285" t="s">
        <v>65</v>
      </c>
    </row>
    <row r="59" spans="1:14" ht="16">
      <c r="A59" s="285" t="s">
        <v>313</v>
      </c>
      <c r="B59" s="278" t="s">
        <v>297</v>
      </c>
      <c r="C59" s="278" t="s">
        <v>300</v>
      </c>
      <c r="D59" s="280" t="s">
        <v>339</v>
      </c>
      <c r="E59" s="280" t="s">
        <v>336</v>
      </c>
      <c r="F59" s="281" t="s">
        <v>282</v>
      </c>
      <c r="G59" s="281" t="s">
        <v>21</v>
      </c>
      <c r="H59" s="328">
        <v>9000</v>
      </c>
      <c r="I59" s="285">
        <v>4</v>
      </c>
      <c r="J59" s="198"/>
      <c r="K59" s="177">
        <f t="shared" si="3"/>
        <v>36000</v>
      </c>
      <c r="L59" s="177">
        <f t="shared" si="6"/>
        <v>3240</v>
      </c>
      <c r="M59" s="186">
        <f t="shared" si="4"/>
        <v>39240</v>
      </c>
      <c r="N59" s="285" t="s">
        <v>65</v>
      </c>
    </row>
    <row r="60" spans="1:14" ht="72" customHeight="1">
      <c r="A60" s="285" t="s">
        <v>313</v>
      </c>
      <c r="B60" s="278" t="s">
        <v>297</v>
      </c>
      <c r="C60" s="278" t="s">
        <v>300</v>
      </c>
      <c r="D60" s="280" t="s">
        <v>340</v>
      </c>
      <c r="E60" s="280" t="s">
        <v>341</v>
      </c>
      <c r="F60" s="281" t="s">
        <v>282</v>
      </c>
      <c r="G60" s="281" t="s">
        <v>29</v>
      </c>
      <c r="H60" s="328">
        <v>61</v>
      </c>
      <c r="I60" s="285">
        <v>30</v>
      </c>
      <c r="J60" s="198"/>
      <c r="K60" s="177">
        <f t="shared" ref="K60:K89" si="7">H60*I60</f>
        <v>1830</v>
      </c>
      <c r="L60" s="177">
        <f t="shared" si="6"/>
        <v>164.7</v>
      </c>
      <c r="M60" s="186">
        <f t="shared" si="4"/>
        <v>1994.7</v>
      </c>
      <c r="N60" s="285" t="s">
        <v>65</v>
      </c>
    </row>
    <row r="61" spans="1:14" ht="102.75" customHeight="1">
      <c r="A61" s="285" t="s">
        <v>313</v>
      </c>
      <c r="B61" s="278" t="s">
        <v>16</v>
      </c>
      <c r="C61" s="278" t="s">
        <v>342</v>
      </c>
      <c r="D61" s="280" t="s">
        <v>343</v>
      </c>
      <c r="E61" s="280" t="s">
        <v>344</v>
      </c>
      <c r="F61" s="281" t="s">
        <v>282</v>
      </c>
      <c r="G61" s="281" t="s">
        <v>21</v>
      </c>
      <c r="H61" s="328">
        <v>1250</v>
      </c>
      <c r="I61" s="285">
        <v>10</v>
      </c>
      <c r="J61" s="198">
        <v>0</v>
      </c>
      <c r="K61" s="177">
        <f t="shared" si="7"/>
        <v>12500</v>
      </c>
      <c r="L61" s="177">
        <f t="shared" si="6"/>
        <v>1125</v>
      </c>
      <c r="M61" s="186">
        <f t="shared" si="4"/>
        <v>13625</v>
      </c>
      <c r="N61" s="285" t="s">
        <v>65</v>
      </c>
    </row>
    <row r="62" spans="1:14" ht="16">
      <c r="A62" s="208" t="s">
        <v>313</v>
      </c>
      <c r="B62" s="278" t="s">
        <v>16</v>
      </c>
      <c r="C62" s="278" t="s">
        <v>300</v>
      </c>
      <c r="D62" s="280" t="s">
        <v>345</v>
      </c>
      <c r="E62" s="280" t="s">
        <v>302</v>
      </c>
      <c r="F62" s="281" t="s">
        <v>282</v>
      </c>
      <c r="G62" s="281" t="s">
        <v>21</v>
      </c>
      <c r="H62" s="328">
        <v>1200</v>
      </c>
      <c r="I62" s="285">
        <v>5</v>
      </c>
      <c r="J62" s="198">
        <v>0</v>
      </c>
      <c r="K62" s="177">
        <f t="shared" si="7"/>
        <v>6000</v>
      </c>
      <c r="L62" s="177">
        <f t="shared" si="6"/>
        <v>540</v>
      </c>
      <c r="M62" s="186">
        <f t="shared" si="4"/>
        <v>6540</v>
      </c>
      <c r="N62" s="285" t="s">
        <v>65</v>
      </c>
    </row>
    <row r="63" spans="1:14" ht="32">
      <c r="A63" s="285" t="s">
        <v>346</v>
      </c>
      <c r="B63" s="278" t="s">
        <v>16</v>
      </c>
      <c r="C63" s="278" t="s">
        <v>347</v>
      </c>
      <c r="D63" s="280" t="s">
        <v>348</v>
      </c>
      <c r="E63" s="280" t="s">
        <v>349</v>
      </c>
      <c r="F63" s="281" t="s">
        <v>316</v>
      </c>
      <c r="G63" s="281" t="s">
        <v>350</v>
      </c>
      <c r="H63" s="201">
        <v>10000</v>
      </c>
      <c r="I63" s="285">
        <v>1</v>
      </c>
      <c r="J63" s="198">
        <v>1000</v>
      </c>
      <c r="K63" s="177">
        <f t="shared" si="7"/>
        <v>10000</v>
      </c>
      <c r="L63" s="177">
        <f t="shared" si="6"/>
        <v>900</v>
      </c>
      <c r="M63" s="186">
        <f t="shared" si="4"/>
        <v>11900</v>
      </c>
      <c r="N63" s="285" t="s">
        <v>92</v>
      </c>
    </row>
    <row r="64" spans="1:14" ht="96">
      <c r="A64" s="285" t="s">
        <v>346</v>
      </c>
      <c r="B64" s="278" t="s">
        <v>16</v>
      </c>
      <c r="C64" s="278" t="s">
        <v>351</v>
      </c>
      <c r="D64" s="280" t="s">
        <v>352</v>
      </c>
      <c r="E64" s="280" t="s">
        <v>353</v>
      </c>
      <c r="F64" s="281" t="s">
        <v>316</v>
      </c>
      <c r="G64" s="281" t="s">
        <v>29</v>
      </c>
      <c r="H64" s="201">
        <v>99</v>
      </c>
      <c r="I64" s="285">
        <v>402</v>
      </c>
      <c r="J64" s="198">
        <v>100</v>
      </c>
      <c r="K64" s="177">
        <f t="shared" si="7"/>
        <v>39798</v>
      </c>
      <c r="L64" s="177">
        <f t="shared" si="6"/>
        <v>3581.8199999999997</v>
      </c>
      <c r="M64" s="186">
        <f t="shared" si="4"/>
        <v>43479.82</v>
      </c>
      <c r="N64" s="285" t="s">
        <v>354</v>
      </c>
    </row>
    <row r="65" spans="1:14" ht="80">
      <c r="A65" s="285" t="s">
        <v>346</v>
      </c>
      <c r="B65" s="278" t="s">
        <v>16</v>
      </c>
      <c r="C65" s="278" t="s">
        <v>355</v>
      </c>
      <c r="D65" s="280" t="s">
        <v>356</v>
      </c>
      <c r="E65" s="280" t="s">
        <v>357</v>
      </c>
      <c r="F65" s="281" t="s">
        <v>29</v>
      </c>
      <c r="G65" s="281" t="s">
        <v>29</v>
      </c>
      <c r="H65" s="201">
        <v>435</v>
      </c>
      <c r="I65" s="285">
        <v>100</v>
      </c>
      <c r="J65" s="198">
        <v>100</v>
      </c>
      <c r="K65" s="177">
        <f t="shared" si="7"/>
        <v>43500</v>
      </c>
      <c r="L65" s="177">
        <f t="shared" si="6"/>
        <v>3915</v>
      </c>
      <c r="M65" s="186">
        <f t="shared" si="4"/>
        <v>47515</v>
      </c>
      <c r="N65" s="285" t="s">
        <v>354</v>
      </c>
    </row>
    <row r="66" spans="1:14" ht="48">
      <c r="A66" s="351" t="s">
        <v>346</v>
      </c>
      <c r="B66" s="352" t="s">
        <v>16</v>
      </c>
      <c r="C66" s="352" t="s">
        <v>300</v>
      </c>
      <c r="D66" s="353" t="s">
        <v>358</v>
      </c>
      <c r="E66" s="353" t="s">
        <v>359</v>
      </c>
      <c r="F66" s="354" t="s">
        <v>29</v>
      </c>
      <c r="G66" s="354" t="s">
        <v>360</v>
      </c>
      <c r="H66" s="355">
        <v>6595</v>
      </c>
      <c r="I66" s="351">
        <v>2</v>
      </c>
      <c r="J66" s="356">
        <v>3000</v>
      </c>
      <c r="K66" s="357">
        <f t="shared" si="7"/>
        <v>13190</v>
      </c>
      <c r="L66" s="357">
        <f t="shared" si="6"/>
        <v>1187.0999999999999</v>
      </c>
      <c r="M66" s="358">
        <f t="shared" si="4"/>
        <v>17377.099999999999</v>
      </c>
      <c r="N66" s="351" t="s">
        <v>361</v>
      </c>
    </row>
    <row r="67" spans="1:14" ht="32">
      <c r="A67" s="285" t="s">
        <v>346</v>
      </c>
      <c r="B67" s="278" t="s">
        <v>16</v>
      </c>
      <c r="C67" s="278" t="s">
        <v>300</v>
      </c>
      <c r="D67" s="280" t="s">
        <v>362</v>
      </c>
      <c r="E67" s="280" t="s">
        <v>363</v>
      </c>
      <c r="F67" s="281" t="s">
        <v>29</v>
      </c>
      <c r="G67" s="281" t="s">
        <v>360</v>
      </c>
      <c r="H67" s="201">
        <v>340</v>
      </c>
      <c r="I67" s="285">
        <v>6</v>
      </c>
      <c r="J67" s="198">
        <v>200</v>
      </c>
      <c r="K67" s="177">
        <f t="shared" si="7"/>
        <v>2040</v>
      </c>
      <c r="L67" s="177">
        <f t="shared" si="6"/>
        <v>183.6</v>
      </c>
      <c r="M67" s="186">
        <f>K67+L67+J67</f>
        <v>2423.6</v>
      </c>
      <c r="N67" s="285" t="s">
        <v>364</v>
      </c>
    </row>
    <row r="68" spans="1:14" ht="16">
      <c r="A68" s="285" t="s">
        <v>346</v>
      </c>
      <c r="B68" s="278" t="s">
        <v>16</v>
      </c>
      <c r="C68" s="278" t="s">
        <v>300</v>
      </c>
      <c r="D68" s="280" t="s">
        <v>365</v>
      </c>
      <c r="E68" s="280" t="s">
        <v>366</v>
      </c>
      <c r="F68" s="281" t="s">
        <v>29</v>
      </c>
      <c r="G68" s="281" t="s">
        <v>29</v>
      </c>
      <c r="H68" s="201">
        <v>5420</v>
      </c>
      <c r="I68" s="285">
        <v>1</v>
      </c>
      <c r="J68" s="198">
        <v>540</v>
      </c>
      <c r="K68" s="177">
        <f t="shared" si="7"/>
        <v>5420</v>
      </c>
      <c r="L68" s="177">
        <f t="shared" si="6"/>
        <v>487.79999999999995</v>
      </c>
      <c r="M68" s="186">
        <f>K68+L68+J68</f>
        <v>6447.8</v>
      </c>
      <c r="N68" s="349" t="s">
        <v>367</v>
      </c>
    </row>
    <row r="69" spans="1:14" ht="144">
      <c r="A69" s="314" t="s">
        <v>346</v>
      </c>
      <c r="B69" s="315" t="s">
        <v>16</v>
      </c>
      <c r="C69" s="315" t="s">
        <v>300</v>
      </c>
      <c r="D69" s="316" t="s">
        <v>368</v>
      </c>
      <c r="E69" s="316" t="s">
        <v>369</v>
      </c>
      <c r="F69" s="317" t="s">
        <v>29</v>
      </c>
      <c r="G69" s="317" t="s">
        <v>29</v>
      </c>
      <c r="H69" s="318">
        <v>550</v>
      </c>
      <c r="I69" s="314">
        <v>22</v>
      </c>
      <c r="J69" s="319">
        <v>1200</v>
      </c>
      <c r="K69" s="185">
        <f t="shared" si="7"/>
        <v>12100</v>
      </c>
      <c r="L69" s="185">
        <f t="shared" si="6"/>
        <v>1089</v>
      </c>
      <c r="M69" s="196">
        <v>0</v>
      </c>
      <c r="N69" s="314" t="s">
        <v>370</v>
      </c>
    </row>
    <row r="70" spans="1:14" ht="16">
      <c r="A70" s="314" t="s">
        <v>346</v>
      </c>
      <c r="B70" s="315" t="s">
        <v>16</v>
      </c>
      <c r="C70" s="315" t="s">
        <v>300</v>
      </c>
      <c r="D70" s="316" t="s">
        <v>371</v>
      </c>
      <c r="E70" s="316" t="s">
        <v>372</v>
      </c>
      <c r="F70" s="317" t="s">
        <v>29</v>
      </c>
      <c r="G70" s="317" t="s">
        <v>29</v>
      </c>
      <c r="H70" s="318">
        <v>1100</v>
      </c>
      <c r="I70" s="314">
        <v>1</v>
      </c>
      <c r="J70" s="319">
        <v>100</v>
      </c>
      <c r="K70" s="185">
        <f t="shared" si="7"/>
        <v>1100</v>
      </c>
      <c r="L70" s="185">
        <f t="shared" si="6"/>
        <v>99</v>
      </c>
      <c r="M70" s="196">
        <v>0</v>
      </c>
      <c r="N70" s="314" t="s">
        <v>370</v>
      </c>
    </row>
    <row r="71" spans="1:14" ht="48">
      <c r="A71" s="204" t="s">
        <v>242</v>
      </c>
      <c r="B71" s="308" t="s">
        <v>373</v>
      </c>
      <c r="C71" s="308" t="s">
        <v>133</v>
      </c>
      <c r="D71" s="204" t="s">
        <v>374</v>
      </c>
      <c r="E71" s="309" t="s">
        <v>244</v>
      </c>
      <c r="F71" s="310" t="s">
        <v>20</v>
      </c>
      <c r="G71" s="310" t="s">
        <v>239</v>
      </c>
      <c r="H71" s="311">
        <v>3000</v>
      </c>
      <c r="I71" s="312">
        <v>1</v>
      </c>
      <c r="J71" s="207"/>
      <c r="K71" s="193">
        <f t="shared" si="7"/>
        <v>3000</v>
      </c>
      <c r="L71" s="193">
        <f t="shared" si="6"/>
        <v>270</v>
      </c>
      <c r="M71" s="194">
        <f t="shared" ref="M71:M89" si="8">K71+L71+J71</f>
        <v>3270</v>
      </c>
      <c r="N71" s="313" t="s">
        <v>277</v>
      </c>
    </row>
    <row r="72" spans="1:14" ht="64">
      <c r="A72" s="320" t="s">
        <v>266</v>
      </c>
      <c r="B72" s="290" t="s">
        <v>373</v>
      </c>
      <c r="C72" s="290" t="s">
        <v>225</v>
      </c>
      <c r="D72" s="320" t="s">
        <v>226</v>
      </c>
      <c r="E72" s="320" t="s">
        <v>267</v>
      </c>
      <c r="F72" s="281" t="s">
        <v>20</v>
      </c>
      <c r="G72" s="281" t="s">
        <v>239</v>
      </c>
      <c r="H72" s="321">
        <v>4000</v>
      </c>
      <c r="I72" s="320">
        <v>1</v>
      </c>
      <c r="J72" s="198"/>
      <c r="K72" s="177">
        <f t="shared" si="7"/>
        <v>4000</v>
      </c>
      <c r="L72" s="177">
        <f t="shared" si="6"/>
        <v>360</v>
      </c>
      <c r="M72" s="186">
        <f t="shared" si="8"/>
        <v>4360</v>
      </c>
      <c r="N72" s="285"/>
    </row>
    <row r="73" spans="1:14" ht="48">
      <c r="A73" s="320" t="s">
        <v>266</v>
      </c>
      <c r="B73" s="290" t="s">
        <v>373</v>
      </c>
      <c r="C73" s="290" t="s">
        <v>77</v>
      </c>
      <c r="D73" s="320" t="s">
        <v>227</v>
      </c>
      <c r="E73" s="320" t="s">
        <v>267</v>
      </c>
      <c r="F73" s="281" t="s">
        <v>20</v>
      </c>
      <c r="G73" s="281" t="s">
        <v>239</v>
      </c>
      <c r="H73" s="321">
        <v>3000</v>
      </c>
      <c r="I73" s="320">
        <v>1</v>
      </c>
      <c r="J73" s="198"/>
      <c r="K73" s="177">
        <f t="shared" si="7"/>
        <v>3000</v>
      </c>
      <c r="L73" s="177">
        <f t="shared" si="6"/>
        <v>270</v>
      </c>
      <c r="M73" s="186">
        <f t="shared" si="8"/>
        <v>3270</v>
      </c>
      <c r="N73" s="285"/>
    </row>
    <row r="74" spans="1:14" ht="48">
      <c r="A74" s="320" t="s">
        <v>266</v>
      </c>
      <c r="B74" s="290" t="s">
        <v>373</v>
      </c>
      <c r="C74" s="290" t="s">
        <v>228</v>
      </c>
      <c r="D74" s="320" t="s">
        <v>229</v>
      </c>
      <c r="E74" s="320" t="s">
        <v>267</v>
      </c>
      <c r="F74" s="281" t="s">
        <v>20</v>
      </c>
      <c r="G74" s="281" t="s">
        <v>239</v>
      </c>
      <c r="H74" s="321">
        <v>2000</v>
      </c>
      <c r="I74" s="320">
        <v>1</v>
      </c>
      <c r="J74" s="198"/>
      <c r="K74" s="177">
        <f t="shared" si="7"/>
        <v>2000</v>
      </c>
      <c r="L74" s="177">
        <f t="shared" si="6"/>
        <v>180</v>
      </c>
      <c r="M74" s="186">
        <f t="shared" si="8"/>
        <v>2180</v>
      </c>
      <c r="N74" s="285"/>
    </row>
    <row r="75" spans="1:14" ht="48">
      <c r="A75" s="320" t="s">
        <v>266</v>
      </c>
      <c r="B75" s="290" t="s">
        <v>373</v>
      </c>
      <c r="C75" s="290" t="s">
        <v>232</v>
      </c>
      <c r="D75" s="320" t="s">
        <v>233</v>
      </c>
      <c r="E75" s="320" t="s">
        <v>267</v>
      </c>
      <c r="F75" s="281" t="s">
        <v>20</v>
      </c>
      <c r="G75" s="281" t="s">
        <v>239</v>
      </c>
      <c r="H75" s="321">
        <v>3000</v>
      </c>
      <c r="I75" s="330">
        <v>1</v>
      </c>
      <c r="J75" s="198"/>
      <c r="K75" s="177">
        <f t="shared" si="7"/>
        <v>3000</v>
      </c>
      <c r="L75" s="177">
        <f t="shared" si="6"/>
        <v>270</v>
      </c>
      <c r="M75" s="186">
        <f t="shared" si="8"/>
        <v>3270</v>
      </c>
      <c r="N75" s="285"/>
    </row>
    <row r="76" spans="1:14" ht="20.25" customHeight="1">
      <c r="A76" s="285" t="s">
        <v>270</v>
      </c>
      <c r="B76" s="278" t="s">
        <v>157</v>
      </c>
      <c r="C76" s="278" t="s">
        <v>17</v>
      </c>
      <c r="D76" s="280" t="s">
        <v>375</v>
      </c>
      <c r="E76" s="280" t="s">
        <v>376</v>
      </c>
      <c r="F76" s="281" t="s">
        <v>20</v>
      </c>
      <c r="G76" s="281" t="s">
        <v>29</v>
      </c>
      <c r="H76" s="201">
        <v>600</v>
      </c>
      <c r="I76" s="285">
        <v>1</v>
      </c>
      <c r="J76" s="284"/>
      <c r="K76" s="177">
        <f t="shared" si="7"/>
        <v>600</v>
      </c>
      <c r="L76" s="177">
        <f t="shared" si="6"/>
        <v>54</v>
      </c>
      <c r="M76" s="186">
        <f t="shared" si="8"/>
        <v>654</v>
      </c>
      <c r="N76" s="285"/>
    </row>
    <row r="77" spans="1:14" ht="21.75" customHeight="1">
      <c r="A77" s="285" t="s">
        <v>285</v>
      </c>
      <c r="B77" s="278" t="s">
        <v>377</v>
      </c>
      <c r="C77" s="278" t="s">
        <v>17</v>
      </c>
      <c r="D77" s="280" t="s">
        <v>378</v>
      </c>
      <c r="E77" s="280" t="s">
        <v>379</v>
      </c>
      <c r="F77" s="281" t="s">
        <v>282</v>
      </c>
      <c r="G77" s="281" t="s">
        <v>29</v>
      </c>
      <c r="H77" s="328">
        <v>11000</v>
      </c>
      <c r="I77" s="285">
        <v>1</v>
      </c>
      <c r="J77" s="198">
        <v>0</v>
      </c>
      <c r="K77" s="177">
        <f t="shared" si="7"/>
        <v>11000</v>
      </c>
      <c r="L77" s="177">
        <f t="shared" si="6"/>
        <v>990</v>
      </c>
      <c r="M77" s="186">
        <f t="shared" si="8"/>
        <v>11990</v>
      </c>
      <c r="N77" s="285" t="s">
        <v>65</v>
      </c>
    </row>
    <row r="78" spans="1:14" ht="64">
      <c r="A78" s="208" t="s">
        <v>313</v>
      </c>
      <c r="B78" s="278" t="s">
        <v>377</v>
      </c>
      <c r="C78" s="278" t="s">
        <v>300</v>
      </c>
      <c r="D78" s="280" t="s">
        <v>380</v>
      </c>
      <c r="E78" s="280" t="s">
        <v>381</v>
      </c>
      <c r="F78" s="281" t="s">
        <v>282</v>
      </c>
      <c r="G78" s="281" t="s">
        <v>21</v>
      </c>
      <c r="H78" s="328">
        <v>65000</v>
      </c>
      <c r="I78" s="285">
        <v>1</v>
      </c>
      <c r="J78" s="198">
        <v>0</v>
      </c>
      <c r="K78" s="177">
        <f t="shared" si="7"/>
        <v>65000</v>
      </c>
      <c r="L78" s="177">
        <f t="shared" si="6"/>
        <v>5850</v>
      </c>
      <c r="M78" s="186">
        <f t="shared" si="8"/>
        <v>70850</v>
      </c>
      <c r="N78" s="285" t="s">
        <v>65</v>
      </c>
    </row>
    <row r="79" spans="1:14" ht="16">
      <c r="A79" s="208" t="s">
        <v>313</v>
      </c>
      <c r="B79" s="278" t="s">
        <v>377</v>
      </c>
      <c r="C79" s="278" t="s">
        <v>300</v>
      </c>
      <c r="D79" s="280" t="s">
        <v>382</v>
      </c>
      <c r="E79" s="280" t="s">
        <v>383</v>
      </c>
      <c r="F79" s="281" t="s">
        <v>282</v>
      </c>
      <c r="G79" s="281" t="s">
        <v>29</v>
      </c>
      <c r="H79" s="328">
        <v>60000</v>
      </c>
      <c r="I79" s="285">
        <v>1</v>
      </c>
      <c r="J79" s="198">
        <v>0</v>
      </c>
      <c r="K79" s="177">
        <f t="shared" si="7"/>
        <v>60000</v>
      </c>
      <c r="L79" s="177">
        <f t="shared" si="6"/>
        <v>5400</v>
      </c>
      <c r="M79" s="186">
        <f t="shared" si="8"/>
        <v>65400</v>
      </c>
      <c r="N79" s="285" t="s">
        <v>65</v>
      </c>
    </row>
    <row r="80" spans="1:14" ht="16">
      <c r="A80" s="208" t="s">
        <v>313</v>
      </c>
      <c r="B80" s="278" t="s">
        <v>377</v>
      </c>
      <c r="C80" s="278" t="s">
        <v>300</v>
      </c>
      <c r="D80" s="280" t="s">
        <v>384</v>
      </c>
      <c r="E80" s="280" t="s">
        <v>383</v>
      </c>
      <c r="F80" s="281" t="s">
        <v>282</v>
      </c>
      <c r="G80" s="281" t="s">
        <v>29</v>
      </c>
      <c r="H80" s="328">
        <v>500</v>
      </c>
      <c r="I80" s="285">
        <v>3</v>
      </c>
      <c r="J80" s="198">
        <v>0</v>
      </c>
      <c r="K80" s="177">
        <f t="shared" si="7"/>
        <v>1500</v>
      </c>
      <c r="L80" s="177">
        <f t="shared" si="6"/>
        <v>135</v>
      </c>
      <c r="M80" s="186">
        <f t="shared" si="8"/>
        <v>1635</v>
      </c>
      <c r="N80" s="285" t="s">
        <v>65</v>
      </c>
    </row>
    <row r="81" spans="1:14" ht="16">
      <c r="A81" s="208" t="s">
        <v>313</v>
      </c>
      <c r="B81" s="208" t="s">
        <v>377</v>
      </c>
      <c r="C81" s="208" t="s">
        <v>300</v>
      </c>
      <c r="D81" s="208" t="s">
        <v>385</v>
      </c>
      <c r="E81" s="208" t="s">
        <v>386</v>
      </c>
      <c r="F81" s="208" t="s">
        <v>282</v>
      </c>
      <c r="G81" s="208" t="s">
        <v>21</v>
      </c>
      <c r="H81" s="331">
        <v>150</v>
      </c>
      <c r="I81" s="332">
        <v>5</v>
      </c>
      <c r="J81" s="208">
        <v>0</v>
      </c>
      <c r="K81" s="177">
        <f t="shared" si="7"/>
        <v>750</v>
      </c>
      <c r="L81" s="177">
        <f t="shared" si="6"/>
        <v>67.5</v>
      </c>
      <c r="M81" s="186">
        <f t="shared" si="8"/>
        <v>817.5</v>
      </c>
      <c r="N81" s="285" t="s">
        <v>65</v>
      </c>
    </row>
    <row r="82" spans="1:14" ht="64">
      <c r="A82" s="333" t="s">
        <v>387</v>
      </c>
      <c r="B82" s="323" t="s">
        <v>157</v>
      </c>
      <c r="C82" s="323" t="s">
        <v>236</v>
      </c>
      <c r="D82" s="325" t="s">
        <v>388</v>
      </c>
      <c r="E82" s="325" t="s">
        <v>389</v>
      </c>
      <c r="F82" s="310" t="s">
        <v>29</v>
      </c>
      <c r="G82" s="310" t="s">
        <v>26</v>
      </c>
      <c r="H82" s="206">
        <v>11500</v>
      </c>
      <c r="I82" s="313">
        <v>1</v>
      </c>
      <c r="J82" s="207">
        <v>0</v>
      </c>
      <c r="K82" s="193">
        <f t="shared" si="7"/>
        <v>11500</v>
      </c>
      <c r="L82" s="193"/>
      <c r="M82" s="194">
        <f t="shared" si="8"/>
        <v>11500</v>
      </c>
      <c r="N82" s="350" t="s">
        <v>390</v>
      </c>
    </row>
    <row r="83" spans="1:14" ht="16">
      <c r="A83" s="334" t="s">
        <v>387</v>
      </c>
      <c r="B83" s="278" t="s">
        <v>157</v>
      </c>
      <c r="C83" s="278" t="s">
        <v>300</v>
      </c>
      <c r="D83" s="280" t="s">
        <v>391</v>
      </c>
      <c r="E83" s="280" t="s">
        <v>392</v>
      </c>
      <c r="F83" s="281" t="s">
        <v>29</v>
      </c>
      <c r="G83" s="281" t="s">
        <v>360</v>
      </c>
      <c r="H83" s="201">
        <v>800</v>
      </c>
      <c r="I83" s="285">
        <v>2</v>
      </c>
      <c r="J83" s="198">
        <v>160</v>
      </c>
      <c r="K83" s="177">
        <f t="shared" si="7"/>
        <v>1600</v>
      </c>
      <c r="L83" s="177">
        <f t="shared" ref="L83:L89" si="9">K83*0.09</f>
        <v>144</v>
      </c>
      <c r="M83" s="186">
        <f t="shared" si="8"/>
        <v>1904</v>
      </c>
      <c r="N83" s="285" t="s">
        <v>393</v>
      </c>
    </row>
    <row r="84" spans="1:14" ht="16">
      <c r="A84" s="334" t="s">
        <v>387</v>
      </c>
      <c r="B84" s="278" t="s">
        <v>157</v>
      </c>
      <c r="C84" s="278" t="s">
        <v>300</v>
      </c>
      <c r="D84" s="280" t="s">
        <v>394</v>
      </c>
      <c r="E84" s="280" t="s">
        <v>395</v>
      </c>
      <c r="F84" s="281" t="s">
        <v>29</v>
      </c>
      <c r="G84" s="281" t="s">
        <v>29</v>
      </c>
      <c r="H84" s="201">
        <v>500</v>
      </c>
      <c r="I84" s="285">
        <v>1</v>
      </c>
      <c r="J84" s="198">
        <v>50</v>
      </c>
      <c r="K84" s="177">
        <f t="shared" si="7"/>
        <v>500</v>
      </c>
      <c r="L84" s="177">
        <f t="shared" si="9"/>
        <v>45</v>
      </c>
      <c r="M84" s="186">
        <f t="shared" si="8"/>
        <v>595</v>
      </c>
      <c r="N84" s="285" t="s">
        <v>393</v>
      </c>
    </row>
    <row r="85" spans="1:14" ht="16">
      <c r="A85" s="334" t="s">
        <v>387</v>
      </c>
      <c r="B85" s="335" t="s">
        <v>157</v>
      </c>
      <c r="C85" s="335" t="s">
        <v>300</v>
      </c>
      <c r="D85" s="336" t="s">
        <v>396</v>
      </c>
      <c r="E85" s="336" t="s">
        <v>397</v>
      </c>
      <c r="F85" s="337" t="s">
        <v>29</v>
      </c>
      <c r="G85" s="337" t="s">
        <v>360</v>
      </c>
      <c r="H85" s="338">
        <v>575</v>
      </c>
      <c r="I85" s="339">
        <v>1</v>
      </c>
      <c r="J85" s="340">
        <v>200</v>
      </c>
      <c r="K85" s="341">
        <f t="shared" si="7"/>
        <v>575</v>
      </c>
      <c r="L85" s="341">
        <f t="shared" si="9"/>
        <v>51.75</v>
      </c>
      <c r="M85" s="342">
        <f t="shared" si="8"/>
        <v>826.75</v>
      </c>
      <c r="N85" s="339" t="s">
        <v>393</v>
      </c>
    </row>
    <row r="86" spans="1:14" ht="16">
      <c r="A86" s="334" t="s">
        <v>387</v>
      </c>
      <c r="B86" s="343" t="s">
        <v>157</v>
      </c>
      <c r="C86" s="343" t="s">
        <v>300</v>
      </c>
      <c r="D86" s="344" t="s">
        <v>398</v>
      </c>
      <c r="E86" s="344" t="s">
        <v>397</v>
      </c>
      <c r="F86" s="345" t="s">
        <v>29</v>
      </c>
      <c r="G86" s="345" t="s">
        <v>360</v>
      </c>
      <c r="H86" s="69">
        <v>2000</v>
      </c>
      <c r="I86" s="334">
        <v>1</v>
      </c>
      <c r="J86" s="70">
        <v>400</v>
      </c>
      <c r="K86" s="71">
        <f t="shared" si="7"/>
        <v>2000</v>
      </c>
      <c r="L86" s="71">
        <f t="shared" si="9"/>
        <v>180</v>
      </c>
      <c r="M86" s="346">
        <f t="shared" si="8"/>
        <v>2580</v>
      </c>
      <c r="N86" s="334" t="s">
        <v>393</v>
      </c>
    </row>
    <row r="87" spans="1:14" ht="16">
      <c r="A87" s="334" t="s">
        <v>387</v>
      </c>
      <c r="B87" s="343" t="s">
        <v>157</v>
      </c>
      <c r="C87" s="343" t="s">
        <v>300</v>
      </c>
      <c r="D87" s="344" t="s">
        <v>399</v>
      </c>
      <c r="E87" s="344" t="s">
        <v>397</v>
      </c>
      <c r="F87" s="345" t="s">
        <v>29</v>
      </c>
      <c r="G87" s="345" t="s">
        <v>360</v>
      </c>
      <c r="H87" s="69">
        <v>3895</v>
      </c>
      <c r="I87" s="334">
        <v>1</v>
      </c>
      <c r="J87" s="70">
        <v>1000</v>
      </c>
      <c r="K87" s="71">
        <f t="shared" si="7"/>
        <v>3895</v>
      </c>
      <c r="L87" s="71">
        <f t="shared" si="9"/>
        <v>350.55</v>
      </c>
      <c r="M87" s="346">
        <f t="shared" si="8"/>
        <v>5245.55</v>
      </c>
      <c r="N87" s="334" t="s">
        <v>393</v>
      </c>
    </row>
    <row r="88" spans="1:14" ht="48">
      <c r="A88" s="334" t="s">
        <v>387</v>
      </c>
      <c r="B88" s="343" t="s">
        <v>157</v>
      </c>
      <c r="C88" s="343" t="s">
        <v>300</v>
      </c>
      <c r="D88" s="344" t="s">
        <v>400</v>
      </c>
      <c r="E88" s="344" t="s">
        <v>401</v>
      </c>
      <c r="F88" s="345" t="s">
        <v>29</v>
      </c>
      <c r="G88" s="345" t="s">
        <v>29</v>
      </c>
      <c r="H88" s="69">
        <v>4800</v>
      </c>
      <c r="I88" s="334">
        <v>1</v>
      </c>
      <c r="J88" s="70">
        <v>480</v>
      </c>
      <c r="K88" s="71">
        <f t="shared" si="7"/>
        <v>4800</v>
      </c>
      <c r="L88" s="71">
        <f t="shared" si="9"/>
        <v>432</v>
      </c>
      <c r="M88" s="346">
        <f t="shared" si="8"/>
        <v>5712</v>
      </c>
      <c r="N88" s="334" t="s">
        <v>393</v>
      </c>
    </row>
    <row r="89" spans="1:14" ht="16">
      <c r="A89" s="313" t="s">
        <v>285</v>
      </c>
      <c r="B89" s="323" t="s">
        <v>173</v>
      </c>
      <c r="C89" s="323" t="s">
        <v>236</v>
      </c>
      <c r="D89" s="325" t="s">
        <v>402</v>
      </c>
      <c r="E89" s="325" t="s">
        <v>403</v>
      </c>
      <c r="F89" s="310" t="s">
        <v>41</v>
      </c>
      <c r="G89" s="310" t="s">
        <v>29</v>
      </c>
      <c r="H89" s="347">
        <v>40000</v>
      </c>
      <c r="I89" s="348">
        <v>1</v>
      </c>
      <c r="J89" s="207">
        <v>0</v>
      </c>
      <c r="K89" s="193">
        <f t="shared" si="7"/>
        <v>40000</v>
      </c>
      <c r="L89" s="193">
        <f t="shared" si="9"/>
        <v>3600</v>
      </c>
      <c r="M89" s="194">
        <f t="shared" si="8"/>
        <v>43600</v>
      </c>
      <c r="N89" s="313" t="s">
        <v>390</v>
      </c>
    </row>
    <row r="90" spans="1:14" ht="16">
      <c r="A90" s="47"/>
      <c r="B90" s="48"/>
      <c r="C90" s="48"/>
      <c r="D90" s="49"/>
      <c r="E90" s="49"/>
      <c r="F90" s="50"/>
      <c r="G90" s="50"/>
      <c r="H90" s="16"/>
      <c r="I90" s="47"/>
      <c r="J90" s="17"/>
      <c r="K90" s="18"/>
      <c r="L90" s="18"/>
      <c r="M90" s="51"/>
      <c r="N90" s="47"/>
    </row>
    <row r="91" spans="1:14" ht="16">
      <c r="A91" s="55"/>
      <c r="B91" s="55"/>
      <c r="C91" s="55"/>
      <c r="D91" s="55"/>
      <c r="E91" s="6"/>
      <c r="F91" s="15"/>
      <c r="G91" s="15"/>
      <c r="H91" s="16"/>
      <c r="I91" s="13"/>
      <c r="J91" s="17"/>
      <c r="K91" s="18"/>
      <c r="L91" s="18"/>
      <c r="M91" s="19"/>
      <c r="N91" s="13"/>
    </row>
    <row r="92" spans="1:14">
      <c r="A92" s="55"/>
      <c r="B92" s="55"/>
      <c r="C92" s="55"/>
      <c r="D92" s="55"/>
      <c r="E92" s="6"/>
      <c r="F92" s="55"/>
      <c r="G92" s="55"/>
      <c r="I92" s="11" t="s">
        <v>196</v>
      </c>
      <c r="J92" s="11"/>
      <c r="K92" s="11"/>
      <c r="L92" s="11"/>
      <c r="M92" s="12">
        <f>SUM(M4:M89)</f>
        <v>1018869.9436</v>
      </c>
      <c r="N92" s="11"/>
    </row>
    <row r="93" spans="1:14">
      <c r="A93" s="55"/>
      <c r="B93" s="55"/>
      <c r="C93" s="55"/>
      <c r="D93" s="55"/>
      <c r="E93" s="6"/>
      <c r="F93" s="55"/>
      <c r="G93" s="55"/>
      <c r="I93" s="55"/>
      <c r="J93" s="55" t="s">
        <v>197</v>
      </c>
      <c r="K93" s="55"/>
      <c r="L93" s="55"/>
      <c r="M93" s="22">
        <f>SUM(M3:M70)</f>
        <v>790110.14359999995</v>
      </c>
      <c r="N93" s="55"/>
    </row>
    <row r="94" spans="1:14">
      <c r="A94" s="55"/>
      <c r="B94" s="55"/>
      <c r="C94" s="55"/>
      <c r="D94" s="55"/>
      <c r="E94" s="6"/>
      <c r="F94" s="55"/>
      <c r="G94" s="55"/>
      <c r="I94" s="55"/>
      <c r="J94" s="55"/>
      <c r="K94" s="55"/>
      <c r="L94" s="55"/>
      <c r="M94" s="55"/>
      <c r="N94" s="55"/>
    </row>
    <row r="95" spans="1:14">
      <c r="A95" s="55"/>
      <c r="B95" s="55"/>
      <c r="C95" s="55"/>
      <c r="D95" s="55"/>
      <c r="E95" s="6"/>
      <c r="F95" s="55"/>
      <c r="G95" s="55"/>
      <c r="I95" s="55"/>
      <c r="J95" s="55"/>
      <c r="K95" s="55"/>
      <c r="L95" s="55"/>
      <c r="M95" s="55"/>
      <c r="N95" s="55"/>
    </row>
    <row r="96" spans="1:14">
      <c r="A96" s="55"/>
      <c r="B96" s="55"/>
      <c r="C96" s="55"/>
      <c r="D96" s="55"/>
      <c r="E96" s="6"/>
      <c r="F96" s="55"/>
      <c r="G96" s="55"/>
      <c r="I96" s="55"/>
      <c r="J96" s="55"/>
      <c r="K96" s="55"/>
      <c r="L96" s="55"/>
      <c r="M96" s="55"/>
      <c r="N96" s="55"/>
    </row>
    <row r="97" spans="5:5">
      <c r="E97" s="6"/>
    </row>
    <row r="98" spans="5:5">
      <c r="E98" s="6"/>
    </row>
    <row r="99" spans="5:5">
      <c r="E99" s="6"/>
    </row>
    <row r="100" spans="5:5">
      <c r="E100" s="6"/>
    </row>
    <row r="101" spans="5:5">
      <c r="E101" s="6"/>
    </row>
    <row r="102" spans="5:5">
      <c r="E102" s="6"/>
    </row>
    <row r="103" spans="5:5">
      <c r="E103" s="6"/>
    </row>
    <row r="104" spans="5:5">
      <c r="E104" s="6"/>
    </row>
    <row r="105" spans="5:5">
      <c r="E105" s="6"/>
    </row>
    <row r="106" spans="5:5">
      <c r="E106" s="6"/>
    </row>
    <row r="107" spans="5:5">
      <c r="E107" s="6"/>
    </row>
    <row r="108" spans="5:5">
      <c r="E108" s="6"/>
    </row>
    <row r="109" spans="5:5">
      <c r="E109" s="6"/>
    </row>
    <row r="110" spans="5:5">
      <c r="E110" s="6"/>
    </row>
    <row r="111" spans="5:5">
      <c r="E111" s="6"/>
    </row>
    <row r="112" spans="5:5">
      <c r="E112" s="6"/>
    </row>
    <row r="113" spans="5:5">
      <c r="E113" s="6"/>
    </row>
    <row r="114" spans="5:5">
      <c r="E114" s="6"/>
    </row>
    <row r="115" spans="5:5">
      <c r="E115" s="6"/>
    </row>
    <row r="116" spans="5:5">
      <c r="E116" s="6"/>
    </row>
    <row r="117" spans="5:5">
      <c r="E117" s="6"/>
    </row>
    <row r="118" spans="5:5">
      <c r="E118" s="6"/>
    </row>
    <row r="119" spans="5:5">
      <c r="E119" s="6"/>
    </row>
    <row r="120" spans="5:5">
      <c r="E120" s="6"/>
    </row>
    <row r="121" spans="5:5">
      <c r="E121" s="6"/>
    </row>
    <row r="122" spans="5:5">
      <c r="E122" s="6"/>
    </row>
    <row r="123" spans="5:5">
      <c r="E123" s="6"/>
    </row>
    <row r="124" spans="5:5">
      <c r="E124" s="6"/>
    </row>
    <row r="125" spans="5:5">
      <c r="E125" s="6"/>
    </row>
    <row r="126" spans="5:5">
      <c r="E126" s="6"/>
    </row>
    <row r="127" spans="5:5">
      <c r="E127" s="6"/>
    </row>
    <row r="128" spans="5:5">
      <c r="E128" s="6"/>
    </row>
    <row r="129" spans="5:5">
      <c r="E129" s="6"/>
    </row>
    <row r="130" spans="5:5">
      <c r="E130" s="6"/>
    </row>
    <row r="131" spans="5:5">
      <c r="E131" s="6"/>
    </row>
    <row r="132" spans="5:5">
      <c r="E132" s="6"/>
    </row>
    <row r="133" spans="5:5">
      <c r="E133" s="6"/>
    </row>
    <row r="134" spans="5:5">
      <c r="E134" s="6"/>
    </row>
  </sheetData>
  <autoFilter ref="A2:N2" xr:uid="{00000000-0009-0000-0000-000002000000}">
    <sortState ref="A3:N90">
      <sortCondition ref="B2"/>
    </sortState>
  </autoFilter>
  <mergeCells count="1">
    <mergeCell ref="A1:N1"/>
  </mergeCells>
  <dataValidations count="1">
    <dataValidation allowBlank="1" showInputMessage="1" showErrorMessage="1" promptTitle="Enter Justification" sqref="E3" xr:uid="{00000000-0002-0000-0200-000000000000}"/>
  </dataValidations>
  <pageMargins left="0.7" right="0.7" top="0.75" bottom="0.75" header="0.3" footer="0.3"/>
  <pageSetup scale="4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9"/>
  <sheetViews>
    <sheetView zoomScale="90" zoomScaleNormal="90" workbookViewId="0">
      <pane ySplit="2" topLeftCell="A3" activePane="bottomLeft" state="frozen"/>
      <selection pane="bottomLeft" activeCell="A3" sqref="A3"/>
    </sheetView>
  </sheetViews>
  <sheetFormatPr baseColWidth="10" defaultColWidth="8.83203125" defaultRowHeight="15"/>
  <cols>
    <col min="1" max="1" width="13.33203125" customWidth="1"/>
    <col min="2" max="2" width="9.83203125" customWidth="1"/>
    <col min="3" max="3" width="12.5" customWidth="1"/>
    <col min="4" max="4" width="31.33203125" customWidth="1"/>
    <col min="5" max="5" width="58.5" customWidth="1"/>
    <col min="6" max="6" width="10.6640625" customWidth="1"/>
    <col min="7" max="7" width="8" customWidth="1"/>
    <col min="8" max="8" width="11.6640625" style="5" customWidth="1"/>
    <col min="9" max="9" width="10.6640625" customWidth="1"/>
    <col min="10" max="10" width="15.83203125" customWidth="1"/>
    <col min="11" max="11" width="13.6640625" bestFit="1" customWidth="1"/>
    <col min="12" max="12" width="12.83203125" bestFit="1" customWidth="1"/>
    <col min="13" max="13" width="16.5" bestFit="1" customWidth="1"/>
    <col min="14" max="14" width="31.5" customWidth="1"/>
    <col min="15" max="15" width="11.1640625" bestFit="1" customWidth="1"/>
  </cols>
  <sheetData>
    <row r="1" spans="1:14">
      <c r="A1" s="464" t="s">
        <v>404</v>
      </c>
      <c r="B1" s="464"/>
      <c r="C1" s="464"/>
      <c r="D1" s="464"/>
      <c r="E1" s="464"/>
      <c r="F1" s="464"/>
      <c r="G1" s="464"/>
      <c r="H1" s="464"/>
      <c r="I1" s="464"/>
      <c r="J1" s="464"/>
      <c r="K1" s="464"/>
      <c r="L1" s="464"/>
      <c r="M1" s="464"/>
      <c r="N1" s="464"/>
    </row>
    <row r="2" spans="1:14" ht="96">
      <c r="A2" s="57" t="s">
        <v>1</v>
      </c>
      <c r="B2" s="58" t="s">
        <v>2</v>
      </c>
      <c r="C2" s="58" t="s">
        <v>3</v>
      </c>
      <c r="D2" s="59" t="s">
        <v>405</v>
      </c>
      <c r="E2" s="99" t="s">
        <v>406</v>
      </c>
      <c r="F2" s="57" t="s">
        <v>6</v>
      </c>
      <c r="G2" s="57" t="s">
        <v>7</v>
      </c>
      <c r="H2" s="57" t="s">
        <v>8</v>
      </c>
      <c r="I2" s="57" t="s">
        <v>9</v>
      </c>
      <c r="J2" s="57" t="s">
        <v>10</v>
      </c>
      <c r="K2" s="60" t="s">
        <v>11</v>
      </c>
      <c r="L2" s="57" t="s">
        <v>12</v>
      </c>
      <c r="M2" s="57" t="s">
        <v>13</v>
      </c>
      <c r="N2" s="57" t="s">
        <v>14</v>
      </c>
    </row>
    <row r="3" spans="1:14" ht="130.5" customHeight="1">
      <c r="A3" s="66" t="s">
        <v>407</v>
      </c>
      <c r="B3" s="66" t="s">
        <v>16</v>
      </c>
      <c r="C3" s="66" t="s">
        <v>17</v>
      </c>
      <c r="D3" s="121" t="s">
        <v>408</v>
      </c>
      <c r="E3" s="122" t="s">
        <v>409</v>
      </c>
      <c r="F3" s="123" t="s">
        <v>29</v>
      </c>
      <c r="G3" s="123" t="s">
        <v>29</v>
      </c>
      <c r="H3" s="124">
        <v>1400</v>
      </c>
      <c r="I3" s="66">
        <v>3</v>
      </c>
      <c r="J3" s="125">
        <v>175</v>
      </c>
      <c r="K3" s="126">
        <v>4200</v>
      </c>
      <c r="L3" s="126">
        <v>378</v>
      </c>
      <c r="M3" s="127">
        <v>4753</v>
      </c>
      <c r="N3" s="65" t="s">
        <v>410</v>
      </c>
    </row>
    <row r="4" spans="1:14" s="21" customFormat="1" ht="46.5" customHeight="1">
      <c r="A4" s="100" t="s">
        <v>411</v>
      </c>
      <c r="B4" s="63" t="s">
        <v>16</v>
      </c>
      <c r="C4" s="100" t="s">
        <v>17</v>
      </c>
      <c r="D4" s="100" t="s">
        <v>412</v>
      </c>
      <c r="E4" s="100" t="s">
        <v>413</v>
      </c>
      <c r="F4" s="100" t="s">
        <v>29</v>
      </c>
      <c r="G4" s="100" t="s">
        <v>29</v>
      </c>
      <c r="H4" s="128">
        <v>292.98</v>
      </c>
      <c r="I4" s="100">
        <v>7</v>
      </c>
      <c r="J4" s="100">
        <v>184</v>
      </c>
      <c r="K4" s="128">
        <v>2050.86</v>
      </c>
      <c r="L4" s="129">
        <f>K4*0.09</f>
        <v>184.57740000000001</v>
      </c>
      <c r="M4" s="130">
        <f t="shared" ref="M4:M43" si="0">K4+L4+J4</f>
        <v>2419.4374000000003</v>
      </c>
      <c r="N4" s="61" t="s">
        <v>414</v>
      </c>
    </row>
    <row r="5" spans="1:14" ht="80">
      <c r="A5" s="66" t="s">
        <v>411</v>
      </c>
      <c r="B5" s="66" t="s">
        <v>16</v>
      </c>
      <c r="C5" s="66" t="s">
        <v>17</v>
      </c>
      <c r="D5" s="121" t="s">
        <v>415</v>
      </c>
      <c r="E5" s="121" t="s">
        <v>416</v>
      </c>
      <c r="F5" s="123" t="s">
        <v>29</v>
      </c>
      <c r="G5" s="123" t="s">
        <v>29</v>
      </c>
      <c r="H5" s="124">
        <v>2000</v>
      </c>
      <c r="I5" s="66">
        <v>1</v>
      </c>
      <c r="J5" s="125"/>
      <c r="K5" s="126">
        <f t="shared" ref="K5:K43" si="1">H5*I5</f>
        <v>2000</v>
      </c>
      <c r="L5" s="126">
        <f>K5*0.09</f>
        <v>180</v>
      </c>
      <c r="M5" s="127">
        <f t="shared" si="0"/>
        <v>2180</v>
      </c>
      <c r="N5" s="65" t="s">
        <v>417</v>
      </c>
    </row>
    <row r="6" spans="1:14" ht="99.75" customHeight="1">
      <c r="A6" s="66" t="s">
        <v>411</v>
      </c>
      <c r="B6" s="66" t="s">
        <v>16</v>
      </c>
      <c r="C6" s="66" t="s">
        <v>77</v>
      </c>
      <c r="D6" s="121" t="s">
        <v>418</v>
      </c>
      <c r="E6" s="121" t="s">
        <v>419</v>
      </c>
      <c r="F6" s="66" t="s">
        <v>29</v>
      </c>
      <c r="G6" s="66" t="s">
        <v>21</v>
      </c>
      <c r="H6" s="124">
        <v>6000</v>
      </c>
      <c r="I6" s="66">
        <v>1</v>
      </c>
      <c r="J6" s="124"/>
      <c r="K6" s="131">
        <f t="shared" si="1"/>
        <v>6000</v>
      </c>
      <c r="L6" s="131"/>
      <c r="M6" s="132">
        <f t="shared" si="0"/>
        <v>6000</v>
      </c>
      <c r="N6" s="65" t="s">
        <v>420</v>
      </c>
    </row>
    <row r="7" spans="1:14" ht="64">
      <c r="A7" s="66" t="s">
        <v>411</v>
      </c>
      <c r="B7" s="66" t="s">
        <v>16</v>
      </c>
      <c r="C7" s="66" t="s">
        <v>77</v>
      </c>
      <c r="D7" s="121" t="s">
        <v>421</v>
      </c>
      <c r="E7" s="121" t="s">
        <v>422</v>
      </c>
      <c r="F7" s="123" t="s">
        <v>29</v>
      </c>
      <c r="G7" s="123" t="s">
        <v>21</v>
      </c>
      <c r="H7" s="124">
        <v>4000</v>
      </c>
      <c r="I7" s="66">
        <v>1</v>
      </c>
      <c r="J7" s="125"/>
      <c r="K7" s="126">
        <f t="shared" si="1"/>
        <v>4000</v>
      </c>
      <c r="L7" s="126"/>
      <c r="M7" s="127">
        <f t="shared" si="0"/>
        <v>4000</v>
      </c>
      <c r="N7" s="65" t="s">
        <v>420</v>
      </c>
    </row>
    <row r="8" spans="1:14" ht="80">
      <c r="A8" s="133" t="s">
        <v>411</v>
      </c>
      <c r="B8" s="105" t="s">
        <v>16</v>
      </c>
      <c r="C8" s="105" t="s">
        <v>77</v>
      </c>
      <c r="D8" s="121" t="s">
        <v>423</v>
      </c>
      <c r="E8" s="134" t="s">
        <v>424</v>
      </c>
      <c r="F8" s="123" t="s">
        <v>20</v>
      </c>
      <c r="G8" s="123" t="s">
        <v>26</v>
      </c>
      <c r="H8" s="135">
        <v>34.99</v>
      </c>
      <c r="I8" s="66">
        <v>5</v>
      </c>
      <c r="J8" s="125"/>
      <c r="K8" s="126">
        <f t="shared" si="1"/>
        <v>174.95000000000002</v>
      </c>
      <c r="L8" s="126">
        <f t="shared" ref="L8:L13" si="2">K8*0.09</f>
        <v>15.745500000000002</v>
      </c>
      <c r="M8" s="127">
        <f t="shared" si="0"/>
        <v>190.69550000000001</v>
      </c>
      <c r="N8" s="75" t="s">
        <v>65</v>
      </c>
    </row>
    <row r="9" spans="1:14" ht="48">
      <c r="A9" s="101" t="s">
        <v>425</v>
      </c>
      <c r="B9" s="101" t="s">
        <v>16</v>
      </c>
      <c r="C9" s="101" t="s">
        <v>17</v>
      </c>
      <c r="D9" s="136" t="s">
        <v>426</v>
      </c>
      <c r="E9" s="102" t="s">
        <v>427</v>
      </c>
      <c r="F9" s="62" t="s">
        <v>29</v>
      </c>
      <c r="G9" s="62" t="s">
        <v>29</v>
      </c>
      <c r="H9" s="103">
        <v>2649</v>
      </c>
      <c r="I9" s="63">
        <v>3</v>
      </c>
      <c r="J9" s="64">
        <v>0</v>
      </c>
      <c r="K9" s="129">
        <f t="shared" si="1"/>
        <v>7947</v>
      </c>
      <c r="L9" s="129">
        <f t="shared" si="2"/>
        <v>715.23</v>
      </c>
      <c r="M9" s="130">
        <f t="shared" si="0"/>
        <v>8662.23</v>
      </c>
      <c r="N9" s="61" t="s">
        <v>428</v>
      </c>
    </row>
    <row r="10" spans="1:14" s="53" customFormat="1" ht="64">
      <c r="A10" s="101" t="s">
        <v>425</v>
      </c>
      <c r="B10" s="101" t="s">
        <v>16</v>
      </c>
      <c r="C10" s="101" t="s">
        <v>17</v>
      </c>
      <c r="D10" s="102" t="s">
        <v>429</v>
      </c>
      <c r="E10" s="102" t="s">
        <v>430</v>
      </c>
      <c r="F10" s="62" t="s">
        <v>29</v>
      </c>
      <c r="G10" s="62" t="s">
        <v>29</v>
      </c>
      <c r="H10" s="103">
        <v>395.09</v>
      </c>
      <c r="I10" s="63">
        <v>6</v>
      </c>
      <c r="J10" s="64">
        <v>0</v>
      </c>
      <c r="K10" s="129">
        <f t="shared" si="1"/>
        <v>2370.54</v>
      </c>
      <c r="L10" s="129">
        <f t="shared" si="2"/>
        <v>213.34859999999998</v>
      </c>
      <c r="M10" s="130">
        <f t="shared" si="0"/>
        <v>2583.8885999999998</v>
      </c>
      <c r="N10" s="61" t="s">
        <v>431</v>
      </c>
    </row>
    <row r="11" spans="1:14" ht="48">
      <c r="A11" s="101" t="s">
        <v>425</v>
      </c>
      <c r="B11" s="101" t="s">
        <v>16</v>
      </c>
      <c r="C11" s="101" t="s">
        <v>17</v>
      </c>
      <c r="D11" s="136" t="s">
        <v>432</v>
      </c>
      <c r="E11" s="136" t="s">
        <v>433</v>
      </c>
      <c r="F11" s="62" t="s">
        <v>29</v>
      </c>
      <c r="G11" s="62" t="s">
        <v>29</v>
      </c>
      <c r="H11" s="137">
        <v>85</v>
      </c>
      <c r="I11" s="63">
        <v>10</v>
      </c>
      <c r="J11" s="64">
        <v>0</v>
      </c>
      <c r="K11" s="129">
        <f t="shared" si="1"/>
        <v>850</v>
      </c>
      <c r="L11" s="129">
        <f t="shared" si="2"/>
        <v>76.5</v>
      </c>
      <c r="M11" s="130">
        <f t="shared" si="0"/>
        <v>926.5</v>
      </c>
      <c r="N11" s="61" t="s">
        <v>434</v>
      </c>
    </row>
    <row r="12" spans="1:14" ht="64">
      <c r="A12" s="100" t="s">
        <v>425</v>
      </c>
      <c r="B12" s="100" t="s">
        <v>16</v>
      </c>
      <c r="C12" s="100" t="s">
        <v>17</v>
      </c>
      <c r="D12" s="136" t="s">
        <v>435</v>
      </c>
      <c r="E12" s="136" t="s">
        <v>436</v>
      </c>
      <c r="F12" s="100" t="s">
        <v>29</v>
      </c>
      <c r="G12" s="100" t="s">
        <v>29</v>
      </c>
      <c r="H12" s="128">
        <v>2452.84</v>
      </c>
      <c r="I12" s="63">
        <v>1</v>
      </c>
      <c r="J12" s="64">
        <v>0</v>
      </c>
      <c r="K12" s="129">
        <f t="shared" si="1"/>
        <v>2452.84</v>
      </c>
      <c r="L12" s="129">
        <f t="shared" si="2"/>
        <v>220.75560000000002</v>
      </c>
      <c r="M12" s="130">
        <f t="shared" si="0"/>
        <v>2673.5956000000001</v>
      </c>
      <c r="N12" s="61" t="s">
        <v>437</v>
      </c>
    </row>
    <row r="13" spans="1:14" ht="64">
      <c r="A13" s="100" t="s">
        <v>425</v>
      </c>
      <c r="B13" s="100" t="s">
        <v>16</v>
      </c>
      <c r="C13" s="100" t="s">
        <v>17</v>
      </c>
      <c r="D13" s="100" t="s">
        <v>438</v>
      </c>
      <c r="E13" s="100" t="s">
        <v>439</v>
      </c>
      <c r="F13" s="100" t="s">
        <v>29</v>
      </c>
      <c r="G13" s="100" t="s">
        <v>21</v>
      </c>
      <c r="H13" s="128">
        <v>1348</v>
      </c>
      <c r="I13" s="100">
        <v>2</v>
      </c>
      <c r="J13" s="64">
        <v>242</v>
      </c>
      <c r="K13" s="129">
        <f t="shared" si="1"/>
        <v>2696</v>
      </c>
      <c r="L13" s="129">
        <f t="shared" si="2"/>
        <v>242.64</v>
      </c>
      <c r="M13" s="130">
        <f t="shared" si="0"/>
        <v>3180.64</v>
      </c>
      <c r="N13" s="61" t="s">
        <v>440</v>
      </c>
    </row>
    <row r="14" spans="1:14" ht="64">
      <c r="A14" s="101" t="s">
        <v>425</v>
      </c>
      <c r="B14" s="101" t="s">
        <v>16</v>
      </c>
      <c r="C14" s="101" t="s">
        <v>77</v>
      </c>
      <c r="D14" s="102" t="s">
        <v>441</v>
      </c>
      <c r="E14" s="102" t="s">
        <v>442</v>
      </c>
      <c r="F14" s="62" t="s">
        <v>29</v>
      </c>
      <c r="G14" s="101" t="s">
        <v>21</v>
      </c>
      <c r="H14" s="103">
        <v>3599</v>
      </c>
      <c r="I14" s="101">
        <v>1</v>
      </c>
      <c r="J14" s="138"/>
      <c r="K14" s="129">
        <f t="shared" si="1"/>
        <v>3599</v>
      </c>
      <c r="L14" s="129"/>
      <c r="M14" s="130">
        <f t="shared" si="0"/>
        <v>3599</v>
      </c>
      <c r="N14" s="61" t="s">
        <v>443</v>
      </c>
    </row>
    <row r="15" spans="1:14" ht="64">
      <c r="A15" s="73" t="s">
        <v>425</v>
      </c>
      <c r="B15" s="73" t="s">
        <v>16</v>
      </c>
      <c r="C15" s="73" t="s">
        <v>17</v>
      </c>
      <c r="D15" s="139" t="s">
        <v>438</v>
      </c>
      <c r="E15" s="134" t="s">
        <v>444</v>
      </c>
      <c r="F15" s="140" t="s">
        <v>29</v>
      </c>
      <c r="G15" s="140" t="s">
        <v>21</v>
      </c>
      <c r="H15" s="141">
        <v>1910</v>
      </c>
      <c r="I15" s="73">
        <v>4</v>
      </c>
      <c r="J15" s="142"/>
      <c r="K15" s="126">
        <f t="shared" si="1"/>
        <v>7640</v>
      </c>
      <c r="L15" s="126">
        <f>K15*0.09</f>
        <v>687.6</v>
      </c>
      <c r="M15" s="127">
        <f t="shared" si="0"/>
        <v>8327.6</v>
      </c>
      <c r="N15" s="143" t="s">
        <v>65</v>
      </c>
    </row>
    <row r="16" spans="1:14" ht="32">
      <c r="A16" s="133" t="s">
        <v>425</v>
      </c>
      <c r="B16" s="105" t="s">
        <v>16</v>
      </c>
      <c r="C16" s="66" t="s">
        <v>77</v>
      </c>
      <c r="D16" s="139" t="s">
        <v>445</v>
      </c>
      <c r="E16" s="74" t="s">
        <v>446</v>
      </c>
      <c r="F16" s="68" t="s">
        <v>29</v>
      </c>
      <c r="G16" s="68" t="s">
        <v>21</v>
      </c>
      <c r="H16" s="69">
        <v>5500</v>
      </c>
      <c r="I16" s="65">
        <v>1</v>
      </c>
      <c r="J16" s="70">
        <v>0</v>
      </c>
      <c r="K16" s="71">
        <f t="shared" si="1"/>
        <v>5500</v>
      </c>
      <c r="L16" s="71"/>
      <c r="M16" s="72">
        <f t="shared" si="0"/>
        <v>5500</v>
      </c>
      <c r="N16" s="65" t="s">
        <v>420</v>
      </c>
    </row>
    <row r="17" spans="1:14" ht="48">
      <c r="A17" s="133" t="s">
        <v>425</v>
      </c>
      <c r="B17" s="105" t="s">
        <v>16</v>
      </c>
      <c r="C17" s="105" t="s">
        <v>77</v>
      </c>
      <c r="D17" s="134" t="s">
        <v>447</v>
      </c>
      <c r="E17" s="74" t="s">
        <v>448</v>
      </c>
      <c r="F17" s="68" t="s">
        <v>29</v>
      </c>
      <c r="G17" s="68" t="s">
        <v>21</v>
      </c>
      <c r="H17" s="69">
        <v>6000</v>
      </c>
      <c r="I17" s="65">
        <v>1</v>
      </c>
      <c r="J17" s="70">
        <v>0</v>
      </c>
      <c r="K17" s="71">
        <f t="shared" si="1"/>
        <v>6000</v>
      </c>
      <c r="L17" s="71"/>
      <c r="M17" s="72">
        <f t="shared" si="0"/>
        <v>6000</v>
      </c>
      <c r="N17" s="65" t="s">
        <v>420</v>
      </c>
    </row>
    <row r="18" spans="1:14" ht="32">
      <c r="A18" s="133" t="s">
        <v>425</v>
      </c>
      <c r="B18" s="105" t="s">
        <v>16</v>
      </c>
      <c r="C18" s="105" t="s">
        <v>17</v>
      </c>
      <c r="D18" s="139" t="s">
        <v>435</v>
      </c>
      <c r="E18" s="74" t="s">
        <v>449</v>
      </c>
      <c r="F18" s="68" t="s">
        <v>29</v>
      </c>
      <c r="G18" s="68" t="s">
        <v>29</v>
      </c>
      <c r="H18" s="69">
        <v>2524.5</v>
      </c>
      <c r="I18" s="65">
        <v>1</v>
      </c>
      <c r="J18" s="70">
        <v>0</v>
      </c>
      <c r="K18" s="71">
        <f t="shared" si="1"/>
        <v>2524.5</v>
      </c>
      <c r="L18" s="71">
        <f t="shared" ref="L18:L35" si="3">K18*0.09</f>
        <v>227.20499999999998</v>
      </c>
      <c r="M18" s="72">
        <f t="shared" si="0"/>
        <v>2751.7049999999999</v>
      </c>
      <c r="N18" s="75" t="s">
        <v>65</v>
      </c>
    </row>
    <row r="19" spans="1:14" ht="32">
      <c r="A19" s="133" t="s">
        <v>425</v>
      </c>
      <c r="B19" s="105" t="s">
        <v>16</v>
      </c>
      <c r="C19" s="105" t="s">
        <v>77</v>
      </c>
      <c r="D19" s="134" t="s">
        <v>450</v>
      </c>
      <c r="E19" s="74" t="s">
        <v>451</v>
      </c>
      <c r="F19" s="68" t="s">
        <v>20</v>
      </c>
      <c r="G19" s="68" t="s">
        <v>21</v>
      </c>
      <c r="H19" s="106">
        <v>71</v>
      </c>
      <c r="I19" s="65">
        <v>18</v>
      </c>
      <c r="J19" s="70"/>
      <c r="K19" s="71">
        <f t="shared" si="1"/>
        <v>1278</v>
      </c>
      <c r="L19" s="71">
        <f t="shared" si="3"/>
        <v>115.02</v>
      </c>
      <c r="M19" s="72">
        <f t="shared" si="0"/>
        <v>1393.02</v>
      </c>
      <c r="N19" s="75" t="s">
        <v>65</v>
      </c>
    </row>
    <row r="20" spans="1:14" ht="48">
      <c r="A20" s="133" t="s">
        <v>425</v>
      </c>
      <c r="B20" s="105" t="s">
        <v>16</v>
      </c>
      <c r="C20" s="105" t="s">
        <v>77</v>
      </c>
      <c r="D20" s="134" t="s">
        <v>452</v>
      </c>
      <c r="E20" s="74" t="s">
        <v>453</v>
      </c>
      <c r="F20" s="68" t="s">
        <v>20</v>
      </c>
      <c r="G20" s="68" t="s">
        <v>29</v>
      </c>
      <c r="H20" s="106">
        <v>3500</v>
      </c>
      <c r="I20" s="65">
        <v>1</v>
      </c>
      <c r="J20" s="70"/>
      <c r="K20" s="71">
        <f t="shared" si="1"/>
        <v>3500</v>
      </c>
      <c r="L20" s="71">
        <f t="shared" si="3"/>
        <v>315</v>
      </c>
      <c r="M20" s="72">
        <f t="shared" si="0"/>
        <v>3815</v>
      </c>
      <c r="N20" s="75" t="s">
        <v>65</v>
      </c>
    </row>
    <row r="21" spans="1:14" ht="48">
      <c r="A21" s="133" t="s">
        <v>425</v>
      </c>
      <c r="B21" s="105" t="s">
        <v>16</v>
      </c>
      <c r="C21" s="105" t="s">
        <v>17</v>
      </c>
      <c r="D21" s="134" t="s">
        <v>454</v>
      </c>
      <c r="E21" s="76" t="s">
        <v>427</v>
      </c>
      <c r="F21" s="68" t="s">
        <v>20</v>
      </c>
      <c r="G21" s="68" t="s">
        <v>29</v>
      </c>
      <c r="H21" s="106">
        <v>666</v>
      </c>
      <c r="I21" s="65">
        <v>20</v>
      </c>
      <c r="J21" s="70"/>
      <c r="K21" s="71">
        <f t="shared" si="1"/>
        <v>13320</v>
      </c>
      <c r="L21" s="71">
        <f t="shared" si="3"/>
        <v>1198.8</v>
      </c>
      <c r="M21" s="72">
        <f t="shared" si="0"/>
        <v>14518.8</v>
      </c>
      <c r="N21" s="75" t="s">
        <v>65</v>
      </c>
    </row>
    <row r="22" spans="1:14" ht="32">
      <c r="A22" s="104" t="s">
        <v>425</v>
      </c>
      <c r="B22" s="105" t="s">
        <v>157</v>
      </c>
      <c r="C22" s="105" t="s">
        <v>17</v>
      </c>
      <c r="D22" s="74" t="s">
        <v>455</v>
      </c>
      <c r="E22" s="74" t="s">
        <v>456</v>
      </c>
      <c r="F22" s="68" t="s">
        <v>29</v>
      </c>
      <c r="G22" s="68" t="s">
        <v>29</v>
      </c>
      <c r="H22" s="108">
        <v>484.82</v>
      </c>
      <c r="I22" s="65">
        <v>3</v>
      </c>
      <c r="J22" s="70">
        <v>0</v>
      </c>
      <c r="K22" s="71">
        <f t="shared" si="1"/>
        <v>1454.46</v>
      </c>
      <c r="L22" s="71">
        <f t="shared" si="3"/>
        <v>130.9014</v>
      </c>
      <c r="M22" s="72">
        <f t="shared" si="0"/>
        <v>1585.3614</v>
      </c>
      <c r="N22" s="65" t="s">
        <v>65</v>
      </c>
    </row>
    <row r="23" spans="1:14" ht="48">
      <c r="A23" s="104" t="s">
        <v>425</v>
      </c>
      <c r="B23" s="105" t="s">
        <v>157</v>
      </c>
      <c r="C23" s="105" t="s">
        <v>17</v>
      </c>
      <c r="D23" s="74" t="s">
        <v>457</v>
      </c>
      <c r="E23" s="74" t="s">
        <v>427</v>
      </c>
      <c r="F23" s="68" t="s">
        <v>29</v>
      </c>
      <c r="G23" s="68" t="s">
        <v>29</v>
      </c>
      <c r="H23" s="106">
        <v>849</v>
      </c>
      <c r="I23" s="65">
        <v>3</v>
      </c>
      <c r="J23" s="70">
        <v>0</v>
      </c>
      <c r="K23" s="71">
        <f t="shared" si="1"/>
        <v>2547</v>
      </c>
      <c r="L23" s="71">
        <f t="shared" si="3"/>
        <v>229.23</v>
      </c>
      <c r="M23" s="72">
        <f t="shared" si="0"/>
        <v>2776.23</v>
      </c>
      <c r="N23" s="65" t="s">
        <v>65</v>
      </c>
    </row>
    <row r="24" spans="1:14" ht="48">
      <c r="A24" s="104" t="s">
        <v>425</v>
      </c>
      <c r="B24" s="105" t="s">
        <v>157</v>
      </c>
      <c r="C24" s="105" t="s">
        <v>17</v>
      </c>
      <c r="D24" s="74" t="s">
        <v>458</v>
      </c>
      <c r="E24" s="74" t="s">
        <v>427</v>
      </c>
      <c r="F24" s="68" t="s">
        <v>29</v>
      </c>
      <c r="G24" s="68" t="s">
        <v>29</v>
      </c>
      <c r="H24" s="106">
        <v>1299</v>
      </c>
      <c r="I24" s="65">
        <v>3</v>
      </c>
      <c r="J24" s="70">
        <v>0</v>
      </c>
      <c r="K24" s="71">
        <f t="shared" si="1"/>
        <v>3897</v>
      </c>
      <c r="L24" s="71">
        <f t="shared" si="3"/>
        <v>350.72999999999996</v>
      </c>
      <c r="M24" s="72">
        <f t="shared" si="0"/>
        <v>4247.7299999999996</v>
      </c>
      <c r="N24" s="65" t="s">
        <v>65</v>
      </c>
    </row>
    <row r="25" spans="1:14" ht="48">
      <c r="A25" s="104" t="s">
        <v>425</v>
      </c>
      <c r="B25" s="105" t="s">
        <v>157</v>
      </c>
      <c r="C25" s="105" t="s">
        <v>17</v>
      </c>
      <c r="D25" s="74" t="s">
        <v>459</v>
      </c>
      <c r="E25" s="74" t="s">
        <v>427</v>
      </c>
      <c r="F25" s="68" t="s">
        <v>29</v>
      </c>
      <c r="G25" s="68" t="s">
        <v>29</v>
      </c>
      <c r="H25" s="106">
        <v>599</v>
      </c>
      <c r="I25" s="65">
        <v>3</v>
      </c>
      <c r="J25" s="70">
        <v>0</v>
      </c>
      <c r="K25" s="71">
        <f t="shared" si="1"/>
        <v>1797</v>
      </c>
      <c r="L25" s="71">
        <f t="shared" si="3"/>
        <v>161.72999999999999</v>
      </c>
      <c r="M25" s="72">
        <f t="shared" si="0"/>
        <v>1958.73</v>
      </c>
      <c r="N25" s="65" t="s">
        <v>65</v>
      </c>
    </row>
    <row r="26" spans="1:14" s="4" customFormat="1" ht="32">
      <c r="A26" s="109" t="s">
        <v>425</v>
      </c>
      <c r="B26" s="110" t="s">
        <v>157</v>
      </c>
      <c r="C26" s="77" t="s">
        <v>17</v>
      </c>
      <c r="D26" s="78" t="s">
        <v>460</v>
      </c>
      <c r="E26" s="78" t="s">
        <v>461</v>
      </c>
      <c r="F26" s="79" t="s">
        <v>29</v>
      </c>
      <c r="G26" s="79" t="s">
        <v>29</v>
      </c>
      <c r="H26" s="80">
        <v>99</v>
      </c>
      <c r="I26" s="81">
        <v>31</v>
      </c>
      <c r="J26" s="82">
        <v>0</v>
      </c>
      <c r="K26" s="83">
        <f t="shared" si="1"/>
        <v>3069</v>
      </c>
      <c r="L26" s="83">
        <f t="shared" si="3"/>
        <v>276.20999999999998</v>
      </c>
      <c r="M26" s="84">
        <f t="shared" si="0"/>
        <v>3345.21</v>
      </c>
      <c r="N26" s="81" t="s">
        <v>65</v>
      </c>
    </row>
    <row r="27" spans="1:14" ht="48">
      <c r="A27" s="109" t="s">
        <v>425</v>
      </c>
      <c r="B27" s="110" t="s">
        <v>157</v>
      </c>
      <c r="C27" s="77" t="s">
        <v>42</v>
      </c>
      <c r="D27" s="144" t="s">
        <v>462</v>
      </c>
      <c r="E27" s="78" t="s">
        <v>463</v>
      </c>
      <c r="F27" s="79" t="s">
        <v>29</v>
      </c>
      <c r="G27" s="79" t="s">
        <v>29</v>
      </c>
      <c r="H27" s="80"/>
      <c r="I27" s="81"/>
      <c r="J27" s="82">
        <v>0</v>
      </c>
      <c r="K27" s="83">
        <f t="shared" si="1"/>
        <v>0</v>
      </c>
      <c r="L27" s="83">
        <f t="shared" si="3"/>
        <v>0</v>
      </c>
      <c r="M27" s="84">
        <f t="shared" si="0"/>
        <v>0</v>
      </c>
      <c r="N27" s="81" t="s">
        <v>464</v>
      </c>
    </row>
    <row r="28" spans="1:14" ht="128">
      <c r="A28" s="109" t="s">
        <v>465</v>
      </c>
      <c r="B28" s="110" t="s">
        <v>157</v>
      </c>
      <c r="C28" s="77" t="s">
        <v>42</v>
      </c>
      <c r="D28" s="144" t="s">
        <v>466</v>
      </c>
      <c r="E28" s="144" t="s">
        <v>467</v>
      </c>
      <c r="F28" s="79" t="s">
        <v>76</v>
      </c>
      <c r="G28" s="79" t="s">
        <v>29</v>
      </c>
      <c r="H28" s="80"/>
      <c r="I28" s="81"/>
      <c r="J28" s="82">
        <v>0</v>
      </c>
      <c r="K28" s="83">
        <f t="shared" si="1"/>
        <v>0</v>
      </c>
      <c r="L28" s="83">
        <f t="shared" si="3"/>
        <v>0</v>
      </c>
      <c r="M28" s="84">
        <f t="shared" si="0"/>
        <v>0</v>
      </c>
      <c r="N28" s="81" t="s">
        <v>464</v>
      </c>
    </row>
    <row r="29" spans="1:14" ht="93.75" customHeight="1">
      <c r="A29" s="85" t="s">
        <v>468</v>
      </c>
      <c r="B29" s="85" t="s">
        <v>157</v>
      </c>
      <c r="C29" s="66" t="s">
        <v>17</v>
      </c>
      <c r="D29" s="67" t="s">
        <v>469</v>
      </c>
      <c r="E29" s="67" t="s">
        <v>470</v>
      </c>
      <c r="F29" s="68" t="s">
        <v>29</v>
      </c>
      <c r="G29" s="68" t="s">
        <v>360</v>
      </c>
      <c r="H29" s="69">
        <v>3200</v>
      </c>
      <c r="I29" s="65">
        <v>12</v>
      </c>
      <c r="J29" s="70"/>
      <c r="K29" s="71">
        <f t="shared" si="1"/>
        <v>38400</v>
      </c>
      <c r="L29" s="71">
        <f t="shared" si="3"/>
        <v>3456</v>
      </c>
      <c r="M29" s="72">
        <f t="shared" si="0"/>
        <v>41856</v>
      </c>
      <c r="N29" s="120" t="s">
        <v>65</v>
      </c>
    </row>
    <row r="30" spans="1:14" s="4" customFormat="1" ht="80">
      <c r="A30" s="81" t="s">
        <v>468</v>
      </c>
      <c r="B30" s="81" t="s">
        <v>157</v>
      </c>
      <c r="C30" s="81" t="s">
        <v>17</v>
      </c>
      <c r="D30" s="119" t="s">
        <v>471</v>
      </c>
      <c r="E30" s="78" t="s">
        <v>472</v>
      </c>
      <c r="F30" s="79" t="s">
        <v>29</v>
      </c>
      <c r="G30" s="79" t="s">
        <v>360</v>
      </c>
      <c r="H30" s="80">
        <v>2500</v>
      </c>
      <c r="I30" s="81">
        <v>24</v>
      </c>
      <c r="J30" s="82"/>
      <c r="K30" s="83">
        <f t="shared" si="1"/>
        <v>60000</v>
      </c>
      <c r="L30" s="83">
        <f t="shared" si="3"/>
        <v>5400</v>
      </c>
      <c r="M30" s="84">
        <f t="shared" si="0"/>
        <v>65400</v>
      </c>
      <c r="N30" s="81" t="s">
        <v>65</v>
      </c>
    </row>
    <row r="31" spans="1:14" ht="80">
      <c r="A31" s="66" t="s">
        <v>468</v>
      </c>
      <c r="B31" s="66" t="s">
        <v>157</v>
      </c>
      <c r="C31" s="66" t="s">
        <v>17</v>
      </c>
      <c r="D31" s="121" t="s">
        <v>473</v>
      </c>
      <c r="E31" s="67" t="s">
        <v>474</v>
      </c>
      <c r="F31" s="68" t="s">
        <v>29</v>
      </c>
      <c r="G31" s="68" t="s">
        <v>360</v>
      </c>
      <c r="H31" s="69">
        <v>6800</v>
      </c>
      <c r="I31" s="65">
        <v>1</v>
      </c>
      <c r="J31" s="70"/>
      <c r="K31" s="71">
        <f t="shared" si="1"/>
        <v>6800</v>
      </c>
      <c r="L31" s="71">
        <f t="shared" si="3"/>
        <v>612</v>
      </c>
      <c r="M31" s="72">
        <f t="shared" si="0"/>
        <v>7412</v>
      </c>
      <c r="N31" s="75" t="s">
        <v>65</v>
      </c>
    </row>
    <row r="32" spans="1:14" ht="80">
      <c r="A32" s="66" t="s">
        <v>468</v>
      </c>
      <c r="B32" s="66" t="s">
        <v>157</v>
      </c>
      <c r="C32" s="66" t="s">
        <v>17</v>
      </c>
      <c r="D32" s="121" t="s">
        <v>475</v>
      </c>
      <c r="E32" s="67" t="s">
        <v>476</v>
      </c>
      <c r="F32" s="68" t="s">
        <v>29</v>
      </c>
      <c r="G32" s="68" t="s">
        <v>29</v>
      </c>
      <c r="H32" s="69">
        <v>7730</v>
      </c>
      <c r="I32" s="65">
        <v>2</v>
      </c>
      <c r="J32" s="70"/>
      <c r="K32" s="71">
        <f t="shared" si="1"/>
        <v>15460</v>
      </c>
      <c r="L32" s="71">
        <f t="shared" si="3"/>
        <v>1391.3999999999999</v>
      </c>
      <c r="M32" s="72">
        <f t="shared" si="0"/>
        <v>16851.400000000001</v>
      </c>
      <c r="N32" s="75" t="s">
        <v>65</v>
      </c>
    </row>
    <row r="33" spans="1:14" ht="60.75" customHeight="1">
      <c r="A33" s="66" t="s">
        <v>468</v>
      </c>
      <c r="B33" s="66" t="s">
        <v>157</v>
      </c>
      <c r="C33" s="66" t="s">
        <v>17</v>
      </c>
      <c r="D33" s="121" t="s">
        <v>477</v>
      </c>
      <c r="E33" s="67" t="s">
        <v>478</v>
      </c>
      <c r="F33" s="68" t="s">
        <v>29</v>
      </c>
      <c r="G33" s="68" t="s">
        <v>29</v>
      </c>
      <c r="H33" s="69">
        <v>9300</v>
      </c>
      <c r="I33" s="65">
        <v>2</v>
      </c>
      <c r="J33" s="70"/>
      <c r="K33" s="71">
        <f t="shared" si="1"/>
        <v>18600</v>
      </c>
      <c r="L33" s="71">
        <f t="shared" si="3"/>
        <v>1674</v>
      </c>
      <c r="M33" s="72">
        <f t="shared" si="0"/>
        <v>20274</v>
      </c>
      <c r="N33" s="75" t="s">
        <v>65</v>
      </c>
    </row>
    <row r="34" spans="1:14" ht="48">
      <c r="A34" s="66" t="s">
        <v>468</v>
      </c>
      <c r="B34" s="66" t="s">
        <v>157</v>
      </c>
      <c r="C34" s="66" t="s">
        <v>17</v>
      </c>
      <c r="D34" s="121" t="s">
        <v>479</v>
      </c>
      <c r="E34" s="67" t="s">
        <v>480</v>
      </c>
      <c r="F34" s="68" t="s">
        <v>29</v>
      </c>
      <c r="G34" s="68" t="s">
        <v>360</v>
      </c>
      <c r="H34" s="69">
        <v>300</v>
      </c>
      <c r="I34" s="65">
        <v>2</v>
      </c>
      <c r="J34" s="70"/>
      <c r="K34" s="71">
        <f t="shared" si="1"/>
        <v>600</v>
      </c>
      <c r="L34" s="71">
        <f t="shared" si="3"/>
        <v>54</v>
      </c>
      <c r="M34" s="72">
        <f t="shared" si="0"/>
        <v>654</v>
      </c>
      <c r="N34" s="75" t="s">
        <v>65</v>
      </c>
    </row>
    <row r="35" spans="1:14" ht="128">
      <c r="A35" s="65" t="s">
        <v>411</v>
      </c>
      <c r="B35" s="117" t="s">
        <v>173</v>
      </c>
      <c r="C35" s="66" t="s">
        <v>77</v>
      </c>
      <c r="D35" s="67" t="s">
        <v>481</v>
      </c>
      <c r="E35" s="67" t="s">
        <v>482</v>
      </c>
      <c r="F35" s="68" t="s">
        <v>29</v>
      </c>
      <c r="G35" s="68" t="s">
        <v>29</v>
      </c>
      <c r="H35" s="69">
        <v>1050</v>
      </c>
      <c r="I35" s="65">
        <v>2</v>
      </c>
      <c r="J35" s="70"/>
      <c r="K35" s="71">
        <f t="shared" si="1"/>
        <v>2100</v>
      </c>
      <c r="L35" s="71">
        <f t="shared" si="3"/>
        <v>189</v>
      </c>
      <c r="M35" s="72">
        <f t="shared" si="0"/>
        <v>2289</v>
      </c>
      <c r="N35" s="65" t="s">
        <v>483</v>
      </c>
    </row>
    <row r="36" spans="1:14" ht="32">
      <c r="A36" s="65" t="s">
        <v>411</v>
      </c>
      <c r="B36" s="117" t="s">
        <v>173</v>
      </c>
      <c r="C36" s="66" t="s">
        <v>77</v>
      </c>
      <c r="D36" s="67" t="s">
        <v>484</v>
      </c>
      <c r="E36" s="67" t="s">
        <v>485</v>
      </c>
      <c r="F36" s="68" t="s">
        <v>29</v>
      </c>
      <c r="G36" s="68" t="s">
        <v>21</v>
      </c>
      <c r="H36" s="69">
        <v>3000</v>
      </c>
      <c r="I36" s="65">
        <v>1</v>
      </c>
      <c r="J36" s="70"/>
      <c r="K36" s="71">
        <f t="shared" si="1"/>
        <v>3000</v>
      </c>
      <c r="L36" s="71"/>
      <c r="M36" s="72">
        <f t="shared" si="0"/>
        <v>3000</v>
      </c>
      <c r="N36" s="65" t="s">
        <v>92</v>
      </c>
    </row>
    <row r="37" spans="1:14" ht="64">
      <c r="A37" s="65" t="s">
        <v>411</v>
      </c>
      <c r="B37" s="117" t="s">
        <v>173</v>
      </c>
      <c r="C37" s="66" t="s">
        <v>77</v>
      </c>
      <c r="D37" s="67" t="s">
        <v>486</v>
      </c>
      <c r="E37" s="67" t="s">
        <v>487</v>
      </c>
      <c r="F37" s="68" t="s">
        <v>29</v>
      </c>
      <c r="G37" s="68" t="s">
        <v>21</v>
      </c>
      <c r="H37" s="69">
        <v>20</v>
      </c>
      <c r="I37" s="65">
        <v>93</v>
      </c>
      <c r="J37" s="70"/>
      <c r="K37" s="71">
        <f t="shared" si="1"/>
        <v>1860</v>
      </c>
      <c r="L37" s="71"/>
      <c r="M37" s="72">
        <f t="shared" si="0"/>
        <v>1860</v>
      </c>
      <c r="N37" s="65" t="s">
        <v>92</v>
      </c>
    </row>
    <row r="38" spans="1:14" ht="32">
      <c r="A38" s="65" t="s">
        <v>411</v>
      </c>
      <c r="B38" s="117" t="s">
        <v>173</v>
      </c>
      <c r="C38" s="66" t="s">
        <v>77</v>
      </c>
      <c r="D38" s="67" t="s">
        <v>488</v>
      </c>
      <c r="E38" s="67" t="s">
        <v>489</v>
      </c>
      <c r="F38" s="68" t="s">
        <v>29</v>
      </c>
      <c r="G38" s="68" t="s">
        <v>21</v>
      </c>
      <c r="H38" s="69">
        <v>300</v>
      </c>
      <c r="I38" s="65">
        <v>1</v>
      </c>
      <c r="J38" s="70"/>
      <c r="K38" s="71">
        <f t="shared" si="1"/>
        <v>300</v>
      </c>
      <c r="L38" s="71"/>
      <c r="M38" s="72">
        <f t="shared" si="0"/>
        <v>300</v>
      </c>
      <c r="N38" s="65" t="s">
        <v>92</v>
      </c>
    </row>
    <row r="39" spans="1:14" ht="32">
      <c r="A39" s="104" t="s">
        <v>425</v>
      </c>
      <c r="B39" s="118" t="s">
        <v>173</v>
      </c>
      <c r="C39" s="105" t="s">
        <v>17</v>
      </c>
      <c r="D39" s="67" t="s">
        <v>490</v>
      </c>
      <c r="E39" s="67" t="s">
        <v>491</v>
      </c>
      <c r="F39" s="68" t="s">
        <v>29</v>
      </c>
      <c r="G39" s="68" t="s">
        <v>29</v>
      </c>
      <c r="H39" s="106">
        <v>89</v>
      </c>
      <c r="I39" s="65">
        <v>3</v>
      </c>
      <c r="J39" s="70">
        <v>0</v>
      </c>
      <c r="K39" s="71">
        <f t="shared" si="1"/>
        <v>267</v>
      </c>
      <c r="L39" s="71">
        <f>K39*0.09</f>
        <v>24.029999999999998</v>
      </c>
      <c r="M39" s="72">
        <f t="shared" si="0"/>
        <v>291.02999999999997</v>
      </c>
      <c r="N39" s="65" t="s">
        <v>92</v>
      </c>
    </row>
    <row r="40" spans="1:14" s="54" customFormat="1" ht="96">
      <c r="A40" s="104" t="s">
        <v>425</v>
      </c>
      <c r="B40" s="118" t="s">
        <v>173</v>
      </c>
      <c r="C40" s="105" t="s">
        <v>77</v>
      </c>
      <c r="D40" s="107" t="s">
        <v>492</v>
      </c>
      <c r="E40" s="74" t="s">
        <v>493</v>
      </c>
      <c r="F40" s="68" t="s">
        <v>29</v>
      </c>
      <c r="G40" s="68" t="s">
        <v>29</v>
      </c>
      <c r="H40" s="106">
        <v>20</v>
      </c>
      <c r="I40" s="65">
        <v>30</v>
      </c>
      <c r="J40" s="70">
        <v>0</v>
      </c>
      <c r="K40" s="71">
        <f t="shared" si="1"/>
        <v>600</v>
      </c>
      <c r="L40" s="71">
        <f>K40*0.09</f>
        <v>54</v>
      </c>
      <c r="M40" s="72">
        <f t="shared" si="0"/>
        <v>654</v>
      </c>
      <c r="N40" s="65" t="s">
        <v>494</v>
      </c>
    </row>
    <row r="41" spans="1:14" s="54" customFormat="1" ht="32">
      <c r="A41" s="104" t="s">
        <v>425</v>
      </c>
      <c r="B41" s="118" t="s">
        <v>173</v>
      </c>
      <c r="C41" s="105" t="s">
        <v>77</v>
      </c>
      <c r="D41" s="74" t="s">
        <v>495</v>
      </c>
      <c r="E41" s="74" t="s">
        <v>496</v>
      </c>
      <c r="F41" s="68" t="s">
        <v>29</v>
      </c>
      <c r="G41" s="68" t="s">
        <v>29</v>
      </c>
      <c r="H41" s="69">
        <v>755</v>
      </c>
      <c r="I41" s="65">
        <v>1</v>
      </c>
      <c r="J41" s="70">
        <v>0</v>
      </c>
      <c r="K41" s="71">
        <f t="shared" si="1"/>
        <v>755</v>
      </c>
      <c r="L41" s="71">
        <f>K41*0.09</f>
        <v>67.95</v>
      </c>
      <c r="M41" s="72">
        <f t="shared" si="0"/>
        <v>822.95</v>
      </c>
      <c r="N41" s="65" t="s">
        <v>497</v>
      </c>
    </row>
    <row r="42" spans="1:14" s="54" customFormat="1" ht="32">
      <c r="A42" s="104" t="s">
        <v>425</v>
      </c>
      <c r="B42" s="118" t="s">
        <v>173</v>
      </c>
      <c r="C42" s="105" t="s">
        <v>17</v>
      </c>
      <c r="D42" s="74" t="s">
        <v>498</v>
      </c>
      <c r="E42" s="74" t="s">
        <v>499</v>
      </c>
      <c r="F42" s="68" t="s">
        <v>29</v>
      </c>
      <c r="G42" s="68" t="s">
        <v>29</v>
      </c>
      <c r="H42" s="69">
        <v>600</v>
      </c>
      <c r="I42" s="65">
        <v>1</v>
      </c>
      <c r="J42" s="70">
        <v>0</v>
      </c>
      <c r="K42" s="71">
        <f t="shared" si="1"/>
        <v>600</v>
      </c>
      <c r="L42" s="71">
        <f>K42*0.09</f>
        <v>54</v>
      </c>
      <c r="M42" s="72">
        <f t="shared" si="0"/>
        <v>654</v>
      </c>
      <c r="N42" s="65" t="s">
        <v>65</v>
      </c>
    </row>
    <row r="43" spans="1:14" s="54" customFormat="1" ht="48">
      <c r="A43" s="104" t="s">
        <v>425</v>
      </c>
      <c r="B43" s="118" t="s">
        <v>173</v>
      </c>
      <c r="C43" s="66" t="s">
        <v>77</v>
      </c>
      <c r="D43" s="67" t="s">
        <v>500</v>
      </c>
      <c r="E43" s="67" t="s">
        <v>501</v>
      </c>
      <c r="F43" s="68" t="s">
        <v>29</v>
      </c>
      <c r="G43" s="68" t="s">
        <v>21</v>
      </c>
      <c r="H43" s="69">
        <v>8820</v>
      </c>
      <c r="I43" s="65">
        <v>1</v>
      </c>
      <c r="J43" s="70">
        <v>0</v>
      </c>
      <c r="K43" s="71">
        <f t="shared" si="1"/>
        <v>8820</v>
      </c>
      <c r="L43" s="71"/>
      <c r="M43" s="72">
        <f t="shared" si="0"/>
        <v>8820</v>
      </c>
      <c r="N43" s="65" t="s">
        <v>502</v>
      </c>
    </row>
    <row r="44" spans="1:14">
      <c r="A44" s="86"/>
      <c r="B44" s="87"/>
      <c r="C44" s="87"/>
      <c r="D44" s="88"/>
      <c r="E44" s="88"/>
      <c r="F44" s="89"/>
      <c r="G44" s="89"/>
      <c r="H44" s="90"/>
      <c r="I44" s="86"/>
      <c r="J44" s="91"/>
      <c r="K44" s="92"/>
      <c r="L44" s="92"/>
      <c r="M44" s="93"/>
      <c r="N44" s="86"/>
    </row>
    <row r="45" spans="1:14">
      <c r="A45" s="111"/>
      <c r="B45" s="111"/>
      <c r="C45" s="111"/>
      <c r="D45" s="112"/>
      <c r="E45" s="111"/>
      <c r="F45" s="111"/>
      <c r="G45" s="111"/>
      <c r="H45" s="113"/>
      <c r="I45" s="111"/>
      <c r="J45" s="114"/>
      <c r="K45" s="114"/>
      <c r="L45" s="114"/>
      <c r="M45" s="115"/>
      <c r="N45" s="116"/>
    </row>
    <row r="46" spans="1:14">
      <c r="A46" s="94"/>
      <c r="B46" s="94"/>
      <c r="C46" s="94"/>
      <c r="D46" s="94"/>
      <c r="E46" s="95"/>
      <c r="F46" s="94"/>
      <c r="G46" s="94"/>
      <c r="H46" s="96"/>
      <c r="I46" s="97" t="s">
        <v>196</v>
      </c>
      <c r="J46" s="97"/>
      <c r="K46" s="97"/>
      <c r="L46" s="97"/>
      <c r="M46" s="56">
        <f>SUM(M3:M43)</f>
        <v>268526.75349999999</v>
      </c>
      <c r="N46" s="97"/>
    </row>
    <row r="47" spans="1:14">
      <c r="A47" s="94"/>
      <c r="B47" s="94"/>
      <c r="C47" s="94"/>
      <c r="D47" s="94"/>
      <c r="E47" s="95"/>
      <c r="F47" s="94"/>
      <c r="G47" s="94"/>
      <c r="H47" s="96"/>
      <c r="I47" s="94"/>
      <c r="J47" s="94" t="s">
        <v>197</v>
      </c>
      <c r="K47" s="94"/>
      <c r="L47" s="94"/>
      <c r="M47" s="98">
        <f>SUM(M3:M21)</f>
        <v>83475.112099999998</v>
      </c>
      <c r="N47" s="94"/>
    </row>
    <row r="48" spans="1:14">
      <c r="A48" s="55"/>
      <c r="B48" s="55"/>
      <c r="C48" s="55"/>
      <c r="D48" s="55"/>
      <c r="E48" s="6"/>
      <c r="F48" s="55"/>
      <c r="G48" s="55"/>
      <c r="I48" s="55"/>
      <c r="J48" s="55"/>
      <c r="K48" s="55"/>
      <c r="L48" s="55"/>
      <c r="M48" s="55"/>
      <c r="N48" s="55"/>
    </row>
    <row r="49" spans="5:5">
      <c r="E49" s="6"/>
    </row>
    <row r="50" spans="5:5">
      <c r="E50" s="6"/>
    </row>
    <row r="51" spans="5:5">
      <c r="E51" s="6"/>
    </row>
    <row r="52" spans="5:5">
      <c r="E52" s="6"/>
    </row>
    <row r="53" spans="5:5">
      <c r="E53" s="6"/>
    </row>
    <row r="54" spans="5:5">
      <c r="E54" s="6"/>
    </row>
    <row r="55" spans="5:5">
      <c r="E55" s="6"/>
    </row>
    <row r="56" spans="5:5">
      <c r="E56" s="6"/>
    </row>
    <row r="57" spans="5:5">
      <c r="E57" s="6"/>
    </row>
    <row r="58" spans="5:5">
      <c r="E58" s="6"/>
    </row>
    <row r="59" spans="5:5">
      <c r="E59" s="6"/>
    </row>
    <row r="60" spans="5:5">
      <c r="E60" s="6"/>
    </row>
    <row r="61" spans="5:5">
      <c r="E61" s="6"/>
    </row>
    <row r="62" spans="5:5">
      <c r="E62" s="6"/>
    </row>
    <row r="63" spans="5:5">
      <c r="E63" s="6"/>
    </row>
    <row r="64" spans="5:5">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row r="75" spans="5:5">
      <c r="E75" s="6"/>
    </row>
    <row r="76" spans="5:5">
      <c r="E76" s="6"/>
    </row>
    <row r="77" spans="5:5">
      <c r="E77" s="6"/>
    </row>
    <row r="78" spans="5:5">
      <c r="E78" s="6"/>
    </row>
    <row r="79" spans="5:5">
      <c r="E79" s="6"/>
    </row>
    <row r="80" spans="5:5">
      <c r="E80" s="6"/>
    </row>
    <row r="81" spans="5:5">
      <c r="E81" s="6"/>
    </row>
    <row r="82" spans="5:5">
      <c r="E82" s="6"/>
    </row>
    <row r="83" spans="5:5">
      <c r="E83" s="6"/>
    </row>
    <row r="84" spans="5:5">
      <c r="E84" s="6"/>
    </row>
    <row r="85" spans="5:5">
      <c r="E85" s="6"/>
    </row>
    <row r="86" spans="5:5">
      <c r="E86" s="6"/>
    </row>
    <row r="87" spans="5:5">
      <c r="E87" s="6"/>
    </row>
    <row r="88" spans="5:5">
      <c r="E88" s="6"/>
    </row>
    <row r="89" spans="5:5">
      <c r="E89" s="6"/>
    </row>
    <row r="90" spans="5:5">
      <c r="E90" s="6"/>
    </row>
    <row r="91" spans="5:5">
      <c r="E91" s="6"/>
    </row>
    <row r="92" spans="5:5">
      <c r="E92" s="6"/>
    </row>
    <row r="93" spans="5:5">
      <c r="E93" s="6"/>
    </row>
    <row r="94" spans="5:5">
      <c r="E94" s="6"/>
    </row>
    <row r="95" spans="5:5">
      <c r="E95" s="6"/>
    </row>
    <row r="96" spans="5:5">
      <c r="E96" s="6"/>
    </row>
    <row r="97" spans="5:5">
      <c r="E97" s="6"/>
    </row>
    <row r="98" spans="5:5">
      <c r="E98" s="6"/>
    </row>
    <row r="99" spans="5:5">
      <c r="E99" s="6"/>
    </row>
  </sheetData>
  <autoFilter ref="A2:N34" xr:uid="{00000000-0009-0000-0000-000003000000}">
    <sortState ref="A3:N43">
      <sortCondition ref="B3:B43"/>
      <sortCondition ref="A3:A43"/>
    </sortState>
  </autoFilter>
  <mergeCells count="1">
    <mergeCell ref="A1:N1"/>
  </mergeCells>
  <dataValidations count="1">
    <dataValidation allowBlank="1" showInputMessage="1" showErrorMessage="1" promptTitle="Enter Justification" sqref="E4" xr:uid="{00000000-0002-0000-0300-000000000000}"/>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0"/>
  <sheetViews>
    <sheetView zoomScale="90" zoomScaleNormal="90" workbookViewId="0">
      <pane ySplit="2" topLeftCell="A4" activePane="bottomLeft" state="frozen"/>
      <selection pane="bottomLeft" activeCell="E4" sqref="E4"/>
    </sheetView>
  </sheetViews>
  <sheetFormatPr baseColWidth="10" defaultColWidth="8.83203125" defaultRowHeight="15"/>
  <cols>
    <col min="1" max="1" width="13.33203125" customWidth="1"/>
    <col min="2" max="2" width="9.83203125" customWidth="1"/>
    <col min="3" max="3" width="11.83203125" customWidth="1"/>
    <col min="4" max="4" width="34" customWidth="1"/>
    <col min="5" max="5" width="42.83203125" customWidth="1"/>
    <col min="6" max="6" width="11.1640625" customWidth="1"/>
    <col min="7" max="7" width="8.5" customWidth="1"/>
    <col min="8" max="8" width="12.5" style="5" bestFit="1" customWidth="1"/>
    <col min="9" max="9" width="6.5" customWidth="1"/>
    <col min="10" max="10" width="10.1640625" customWidth="1"/>
    <col min="11" max="11" width="14.1640625" customWidth="1"/>
    <col min="12" max="12" width="11.5" customWidth="1"/>
    <col min="13" max="13" width="14.83203125" customWidth="1"/>
    <col min="14" max="14" width="31.5" customWidth="1"/>
  </cols>
  <sheetData>
    <row r="1" spans="1:18" ht="15.75" customHeight="1">
      <c r="A1" s="457" t="s">
        <v>198</v>
      </c>
      <c r="B1" s="458"/>
      <c r="C1" s="458"/>
      <c r="D1" s="458"/>
      <c r="E1" s="458"/>
      <c r="F1" s="458"/>
      <c r="G1" s="458"/>
      <c r="H1" s="458"/>
      <c r="I1" s="458"/>
      <c r="J1" s="458"/>
      <c r="K1" s="458"/>
      <c r="L1" s="458"/>
      <c r="M1" s="458"/>
      <c r="N1" s="459"/>
      <c r="O1" s="55"/>
      <c r="P1" s="55"/>
      <c r="Q1" s="55"/>
      <c r="R1" s="55"/>
    </row>
    <row r="2" spans="1:18" ht="121">
      <c r="A2" s="168" t="s">
        <v>1</v>
      </c>
      <c r="B2" s="169" t="s">
        <v>2</v>
      </c>
      <c r="C2" s="169" t="s">
        <v>3</v>
      </c>
      <c r="D2" s="170" t="s">
        <v>405</v>
      </c>
      <c r="E2" s="171" t="s">
        <v>5</v>
      </c>
      <c r="F2" s="168" t="s">
        <v>6</v>
      </c>
      <c r="G2" s="168" t="s">
        <v>7</v>
      </c>
      <c r="H2" s="168" t="s">
        <v>8</v>
      </c>
      <c r="I2" s="168" t="s">
        <v>9</v>
      </c>
      <c r="J2" s="168" t="s">
        <v>10</v>
      </c>
      <c r="K2" s="448" t="s">
        <v>11</v>
      </c>
      <c r="L2" s="168" t="s">
        <v>12</v>
      </c>
      <c r="M2" s="168" t="s">
        <v>13</v>
      </c>
      <c r="N2" s="172" t="s">
        <v>14</v>
      </c>
      <c r="O2" s="55"/>
      <c r="P2" s="55"/>
      <c r="Q2" s="55"/>
      <c r="R2" s="55"/>
    </row>
    <row r="3" spans="1:18" s="4" customFormat="1" ht="16">
      <c r="A3" s="430" t="s">
        <v>503</v>
      </c>
      <c r="B3" s="431" t="s">
        <v>16</v>
      </c>
      <c r="C3" s="431" t="s">
        <v>77</v>
      </c>
      <c r="D3" s="432" t="s">
        <v>504</v>
      </c>
      <c r="E3" s="432" t="s">
        <v>505</v>
      </c>
      <c r="F3" s="433" t="s">
        <v>20</v>
      </c>
      <c r="G3" s="433"/>
      <c r="H3" s="434">
        <v>12000</v>
      </c>
      <c r="I3" s="430">
        <v>1</v>
      </c>
      <c r="J3" s="435"/>
      <c r="K3" s="436">
        <f t="shared" ref="K3:K9" si="0">H3*I3</f>
        <v>12000</v>
      </c>
      <c r="L3" s="436"/>
      <c r="M3" s="437">
        <f t="shared" ref="M3:M9" si="1">K3+L3+J3</f>
        <v>12000</v>
      </c>
      <c r="N3" s="430" t="s">
        <v>420</v>
      </c>
    </row>
    <row r="4" spans="1:18" ht="48">
      <c r="A4" s="430" t="s">
        <v>503</v>
      </c>
      <c r="B4" s="431" t="s">
        <v>16</v>
      </c>
      <c r="C4" s="431" t="s">
        <v>77</v>
      </c>
      <c r="D4" s="432" t="s">
        <v>506</v>
      </c>
      <c r="E4" s="432" t="s">
        <v>507</v>
      </c>
      <c r="F4" s="433" t="s">
        <v>20</v>
      </c>
      <c r="G4" s="433" t="s">
        <v>508</v>
      </c>
      <c r="H4" s="434">
        <v>2000</v>
      </c>
      <c r="I4" s="430">
        <v>1</v>
      </c>
      <c r="J4" s="435"/>
      <c r="K4" s="436">
        <f t="shared" si="0"/>
        <v>2000</v>
      </c>
      <c r="L4" s="436"/>
      <c r="M4" s="437">
        <f t="shared" si="1"/>
        <v>2000</v>
      </c>
      <c r="N4" s="430" t="s">
        <v>420</v>
      </c>
      <c r="O4" s="55"/>
      <c r="P4" s="55"/>
      <c r="Q4" s="55"/>
      <c r="R4" s="55"/>
    </row>
    <row r="5" spans="1:18" ht="16">
      <c r="A5" s="430" t="s">
        <v>503</v>
      </c>
      <c r="B5" s="431" t="s">
        <v>157</v>
      </c>
      <c r="C5" s="431" t="s">
        <v>17</v>
      </c>
      <c r="D5" s="432" t="s">
        <v>509</v>
      </c>
      <c r="E5" s="432" t="s">
        <v>505</v>
      </c>
      <c r="F5" s="433" t="s">
        <v>20</v>
      </c>
      <c r="G5" s="433" t="s">
        <v>21</v>
      </c>
      <c r="H5" s="434">
        <v>60</v>
      </c>
      <c r="I5" s="430">
        <v>3</v>
      </c>
      <c r="J5" s="435">
        <v>0</v>
      </c>
      <c r="K5" s="436">
        <f t="shared" si="0"/>
        <v>180</v>
      </c>
      <c r="L5" s="436">
        <f>K5*0.09</f>
        <v>16.2</v>
      </c>
      <c r="M5" s="437">
        <f t="shared" si="1"/>
        <v>196.2</v>
      </c>
      <c r="N5" s="430" t="s">
        <v>420</v>
      </c>
      <c r="O5" s="55"/>
      <c r="P5" s="55"/>
      <c r="Q5" s="55"/>
      <c r="R5" s="55"/>
    </row>
    <row r="6" spans="1:18" ht="16">
      <c r="A6" s="430" t="s">
        <v>503</v>
      </c>
      <c r="B6" s="431" t="s">
        <v>157</v>
      </c>
      <c r="C6" s="431" t="s">
        <v>17</v>
      </c>
      <c r="D6" s="432" t="s">
        <v>510</v>
      </c>
      <c r="E6" s="432" t="s">
        <v>505</v>
      </c>
      <c r="F6" s="433" t="s">
        <v>20</v>
      </c>
      <c r="G6" s="433" t="s">
        <v>21</v>
      </c>
      <c r="H6" s="434">
        <v>650</v>
      </c>
      <c r="I6" s="430">
        <v>3</v>
      </c>
      <c r="J6" s="435">
        <v>0</v>
      </c>
      <c r="K6" s="436">
        <f t="shared" si="0"/>
        <v>1950</v>
      </c>
      <c r="L6" s="436">
        <f>K6*0.09</f>
        <v>175.5</v>
      </c>
      <c r="M6" s="437">
        <f t="shared" si="1"/>
        <v>2125.5</v>
      </c>
      <c r="N6" s="430" t="s">
        <v>420</v>
      </c>
      <c r="O6" s="55"/>
      <c r="P6" s="55"/>
      <c r="Q6" s="55"/>
      <c r="R6" s="55"/>
    </row>
    <row r="7" spans="1:18" ht="16">
      <c r="A7" s="430" t="s">
        <v>503</v>
      </c>
      <c r="B7" s="431" t="s">
        <v>157</v>
      </c>
      <c r="C7" s="431" t="s">
        <v>17</v>
      </c>
      <c r="D7" s="432" t="s">
        <v>511</v>
      </c>
      <c r="E7" s="432" t="s">
        <v>505</v>
      </c>
      <c r="F7" s="433" t="s">
        <v>20</v>
      </c>
      <c r="G7" s="433" t="s">
        <v>29</v>
      </c>
      <c r="H7" s="434">
        <v>400</v>
      </c>
      <c r="I7" s="430">
        <v>1</v>
      </c>
      <c r="J7" s="435"/>
      <c r="K7" s="436">
        <f t="shared" si="0"/>
        <v>400</v>
      </c>
      <c r="L7" s="436"/>
      <c r="M7" s="437">
        <f t="shared" si="1"/>
        <v>400</v>
      </c>
      <c r="N7" s="430" t="s">
        <v>420</v>
      </c>
      <c r="O7" s="55"/>
      <c r="P7" s="55"/>
      <c r="Q7" s="55"/>
      <c r="R7" s="55"/>
    </row>
    <row r="8" spans="1:18" ht="32">
      <c r="A8" s="438" t="s">
        <v>503</v>
      </c>
      <c r="B8" s="439" t="s">
        <v>157</v>
      </c>
      <c r="C8" s="439" t="s">
        <v>77</v>
      </c>
      <c r="D8" s="439" t="s">
        <v>512</v>
      </c>
      <c r="E8" s="439" t="s">
        <v>513</v>
      </c>
      <c r="F8" s="440" t="s">
        <v>20</v>
      </c>
      <c r="G8" s="440" t="s">
        <v>29</v>
      </c>
      <c r="H8" s="441">
        <v>7800</v>
      </c>
      <c r="I8" s="438">
        <v>1</v>
      </c>
      <c r="J8" s="442"/>
      <c r="K8" s="443">
        <f t="shared" si="0"/>
        <v>7800</v>
      </c>
      <c r="L8" s="443"/>
      <c r="M8" s="444">
        <f t="shared" si="1"/>
        <v>7800</v>
      </c>
      <c r="N8" s="445" t="s">
        <v>150</v>
      </c>
      <c r="O8" s="55"/>
      <c r="P8" s="55"/>
      <c r="Q8" s="55"/>
      <c r="R8" s="55" t="s">
        <v>508</v>
      </c>
    </row>
    <row r="9" spans="1:18" ht="48">
      <c r="A9" s="438" t="s">
        <v>503</v>
      </c>
      <c r="B9" s="439" t="s">
        <v>157</v>
      </c>
      <c r="C9" s="439" t="s">
        <v>77</v>
      </c>
      <c r="D9" s="445" t="s">
        <v>514</v>
      </c>
      <c r="E9" s="446" t="s">
        <v>515</v>
      </c>
      <c r="F9" s="440" t="s">
        <v>20</v>
      </c>
      <c r="G9" s="445" t="s">
        <v>29</v>
      </c>
      <c r="H9" s="447">
        <v>8000</v>
      </c>
      <c r="I9" s="438">
        <v>1</v>
      </c>
      <c r="J9" s="442"/>
      <c r="K9" s="443">
        <f t="shared" si="0"/>
        <v>8000</v>
      </c>
      <c r="L9" s="443"/>
      <c r="M9" s="444">
        <f t="shared" si="1"/>
        <v>8000</v>
      </c>
      <c r="N9" s="445" t="s">
        <v>150</v>
      </c>
      <c r="O9" s="55"/>
      <c r="P9" s="55"/>
      <c r="Q9" s="55"/>
      <c r="R9" s="55"/>
    </row>
    <row r="10" spans="1:18" ht="16">
      <c r="A10" s="13"/>
      <c r="B10" s="14"/>
      <c r="C10" s="14"/>
      <c r="D10" s="55"/>
      <c r="E10" s="6"/>
      <c r="F10" s="15"/>
      <c r="G10" s="55"/>
      <c r="H10" s="20"/>
      <c r="I10" s="13"/>
      <c r="J10" s="55"/>
      <c r="K10" s="55"/>
      <c r="L10" s="55"/>
      <c r="M10" s="55"/>
      <c r="N10" s="55"/>
      <c r="O10" s="55"/>
      <c r="P10" s="55"/>
      <c r="Q10" s="55"/>
      <c r="R10" s="55"/>
    </row>
    <row r="11" spans="1:18" ht="16">
      <c r="A11" s="13"/>
      <c r="B11" s="14"/>
      <c r="C11" s="14"/>
      <c r="D11" s="55"/>
      <c r="E11" s="6"/>
      <c r="F11" s="15"/>
      <c r="G11" s="55"/>
      <c r="H11" s="20"/>
      <c r="I11" s="13"/>
      <c r="J11" s="55"/>
      <c r="K11" s="55"/>
      <c r="L11" s="55"/>
      <c r="M11" s="55"/>
      <c r="N11" s="55"/>
      <c r="O11" s="55"/>
      <c r="P11" s="55"/>
      <c r="Q11" s="55"/>
      <c r="R11" s="55"/>
    </row>
    <row r="12" spans="1:18">
      <c r="A12" s="55"/>
      <c r="B12" s="55"/>
      <c r="C12" s="55"/>
      <c r="D12" s="55"/>
      <c r="E12" s="6"/>
      <c r="F12" s="55"/>
      <c r="G12" s="55"/>
      <c r="I12" s="11" t="s">
        <v>196</v>
      </c>
      <c r="J12" s="11"/>
      <c r="K12" s="11"/>
      <c r="L12" s="11"/>
      <c r="M12" s="12">
        <f>SUM(M3:M9)</f>
        <v>32521.7</v>
      </c>
      <c r="N12" s="11"/>
      <c r="O12" s="55"/>
      <c r="P12" s="55"/>
      <c r="Q12" s="55"/>
      <c r="R12" s="55"/>
    </row>
    <row r="13" spans="1:18">
      <c r="A13" s="55"/>
      <c r="B13" s="55"/>
      <c r="C13" s="55"/>
      <c r="D13" s="55"/>
      <c r="E13" s="6"/>
      <c r="F13" s="55"/>
      <c r="G13" s="55"/>
      <c r="I13" s="55"/>
      <c r="J13" s="55" t="s">
        <v>197</v>
      </c>
      <c r="K13" s="55"/>
      <c r="L13" s="55"/>
      <c r="M13" s="22">
        <f>SUM(M3:M4)</f>
        <v>14000</v>
      </c>
      <c r="N13" s="55"/>
      <c r="O13" s="55"/>
      <c r="P13" s="55"/>
      <c r="Q13" s="55"/>
      <c r="R13" s="55"/>
    </row>
    <row r="14" spans="1:18">
      <c r="A14" s="55"/>
      <c r="B14" s="55"/>
      <c r="C14" s="55"/>
      <c r="D14" s="55"/>
      <c r="E14" s="6"/>
      <c r="F14" s="55"/>
      <c r="G14" s="55"/>
      <c r="I14" s="55"/>
      <c r="J14" s="55"/>
      <c r="K14" s="55"/>
      <c r="L14" s="55"/>
      <c r="M14" s="55"/>
      <c r="N14" s="55"/>
      <c r="O14" s="55"/>
      <c r="P14" s="55"/>
      <c r="Q14" s="55"/>
      <c r="R14" s="55"/>
    </row>
    <row r="15" spans="1:18">
      <c r="A15" s="55"/>
      <c r="B15" s="55"/>
      <c r="C15" s="55"/>
      <c r="D15" s="55"/>
      <c r="E15" s="6"/>
      <c r="F15" s="55"/>
      <c r="G15" s="55"/>
      <c r="I15" s="55"/>
      <c r="J15" s="55"/>
      <c r="K15" s="55"/>
      <c r="L15" s="55"/>
      <c r="M15" s="55"/>
      <c r="N15" s="55"/>
      <c r="O15" s="55"/>
      <c r="P15" s="55"/>
      <c r="Q15" s="55"/>
      <c r="R15" s="55"/>
    </row>
    <row r="16" spans="1:18">
      <c r="A16" s="55"/>
      <c r="B16" s="55"/>
      <c r="C16" s="55"/>
      <c r="D16" s="55"/>
      <c r="E16" s="6"/>
      <c r="F16" s="55"/>
      <c r="G16" s="55"/>
      <c r="I16" s="55"/>
      <c r="J16" s="55"/>
      <c r="K16" s="55"/>
      <c r="L16" s="55"/>
      <c r="M16" s="55"/>
      <c r="N16" s="55"/>
      <c r="O16" s="55"/>
      <c r="P16" s="55"/>
      <c r="Q16" s="55"/>
      <c r="R16" s="55"/>
    </row>
    <row r="17" spans="5:5">
      <c r="E17" s="6"/>
    </row>
    <row r="18" spans="5:5">
      <c r="E18" s="6"/>
    </row>
    <row r="19" spans="5:5">
      <c r="E19" s="6"/>
    </row>
    <row r="20" spans="5:5">
      <c r="E20" s="6"/>
    </row>
    <row r="21" spans="5:5">
      <c r="E21" s="6"/>
    </row>
    <row r="22" spans="5:5">
      <c r="E22" s="6"/>
    </row>
    <row r="23" spans="5:5">
      <c r="E23" s="6"/>
    </row>
    <row r="24" spans="5:5">
      <c r="E24" s="6"/>
    </row>
    <row r="25" spans="5:5">
      <c r="E25" s="6"/>
    </row>
    <row r="26" spans="5:5">
      <c r="E26" s="6"/>
    </row>
    <row r="27" spans="5:5">
      <c r="E27" s="6"/>
    </row>
    <row r="28" spans="5:5">
      <c r="E28" s="6"/>
    </row>
    <row r="29" spans="5:5">
      <c r="E29" s="6"/>
    </row>
    <row r="30" spans="5:5">
      <c r="E30" s="6"/>
    </row>
    <row r="31" spans="5:5">
      <c r="E31" s="6"/>
    </row>
    <row r="32" spans="5:5">
      <c r="E32" s="6"/>
    </row>
    <row r="33" spans="5:5">
      <c r="E33" s="6"/>
    </row>
    <row r="34" spans="5:5">
      <c r="E34" s="6"/>
    </row>
    <row r="35" spans="5:5">
      <c r="E35" s="6"/>
    </row>
    <row r="36" spans="5:5">
      <c r="E36" s="6"/>
    </row>
    <row r="37" spans="5:5">
      <c r="E37" s="6"/>
    </row>
    <row r="38" spans="5:5">
      <c r="E38" s="6"/>
    </row>
    <row r="39" spans="5:5">
      <c r="E39" s="6"/>
    </row>
    <row r="40" spans="5:5">
      <c r="E40" s="6"/>
    </row>
    <row r="41" spans="5:5">
      <c r="E41" s="6"/>
    </row>
    <row r="42" spans="5:5">
      <c r="E42" s="6"/>
    </row>
    <row r="43" spans="5:5">
      <c r="E43" s="6"/>
    </row>
    <row r="44" spans="5:5">
      <c r="E44" s="6"/>
    </row>
    <row r="45" spans="5:5">
      <c r="E45" s="6"/>
    </row>
    <row r="46" spans="5:5">
      <c r="E46" s="6"/>
    </row>
    <row r="47" spans="5:5">
      <c r="E47" s="6"/>
    </row>
    <row r="48" spans="5:5">
      <c r="E48" s="6"/>
    </row>
    <row r="49" spans="5:5">
      <c r="E49" s="6"/>
    </row>
    <row r="50" spans="5:5">
      <c r="E50" s="6"/>
    </row>
    <row r="51" spans="5:5">
      <c r="E51" s="6"/>
    </row>
    <row r="52" spans="5:5">
      <c r="E52" s="6"/>
    </row>
    <row r="53" spans="5:5">
      <c r="E53" s="6"/>
    </row>
    <row r="54" spans="5:5">
      <c r="E54" s="6"/>
    </row>
    <row r="55" spans="5:5">
      <c r="E55" s="6"/>
    </row>
    <row r="56" spans="5:5">
      <c r="E56" s="6"/>
    </row>
    <row r="57" spans="5:5">
      <c r="E57" s="6"/>
    </row>
    <row r="58" spans="5:5">
      <c r="E58" s="6"/>
    </row>
    <row r="59" spans="5:5">
      <c r="E59" s="6"/>
    </row>
    <row r="60" spans="5:5">
      <c r="E60" s="6"/>
    </row>
    <row r="61" spans="5:5">
      <c r="E61" s="6"/>
    </row>
    <row r="62" spans="5:5">
      <c r="E62" s="6"/>
    </row>
    <row r="63" spans="5:5">
      <c r="E63" s="6"/>
    </row>
    <row r="64" spans="5:5">
      <c r="E64" s="6"/>
    </row>
    <row r="65" spans="5:5">
      <c r="E65" s="6"/>
    </row>
    <row r="66" spans="5:5">
      <c r="E66" s="6"/>
    </row>
    <row r="67" spans="5:5">
      <c r="E67" s="6"/>
    </row>
    <row r="68" spans="5:5">
      <c r="E68" s="6"/>
    </row>
    <row r="69" spans="5:5">
      <c r="E69" s="6"/>
    </row>
    <row r="70" spans="5:5">
      <c r="E70" s="6"/>
    </row>
  </sheetData>
  <autoFilter ref="A2:N2" xr:uid="{00000000-0009-0000-0000-000004000000}">
    <sortState ref="A3:N9">
      <sortCondition ref="B2"/>
    </sortState>
  </autoFilter>
  <mergeCells count="1">
    <mergeCell ref="A1:N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7"/>
  <sheetViews>
    <sheetView zoomScale="90" zoomScaleNormal="90" workbookViewId="0">
      <pane ySplit="2" topLeftCell="A5" activePane="bottomLeft" state="frozen"/>
      <selection pane="bottomLeft" activeCell="D5" sqref="D5"/>
    </sheetView>
  </sheetViews>
  <sheetFormatPr baseColWidth="10" defaultColWidth="8.83203125" defaultRowHeight="15"/>
  <cols>
    <col min="1" max="1" width="13.33203125" customWidth="1"/>
    <col min="2" max="2" width="9.83203125" customWidth="1"/>
    <col min="3" max="3" width="13.33203125" customWidth="1"/>
    <col min="4" max="4" width="34" customWidth="1"/>
    <col min="5" max="5" width="48.5" customWidth="1"/>
    <col min="6" max="6" width="11.1640625" customWidth="1"/>
    <col min="7" max="7" width="8.5" customWidth="1"/>
    <col min="8" max="8" width="14.6640625" style="5" customWidth="1"/>
    <col min="9" max="9" width="6.5" customWidth="1"/>
    <col min="10" max="10" width="10.1640625" customWidth="1"/>
    <col min="11" max="11" width="12.6640625" bestFit="1" customWidth="1"/>
    <col min="12" max="12" width="11.5" bestFit="1" customWidth="1"/>
    <col min="13" max="13" width="13.1640625" bestFit="1" customWidth="1"/>
    <col min="14" max="14" width="31.5" customWidth="1"/>
  </cols>
  <sheetData>
    <row r="1" spans="1:14">
      <c r="A1" s="465" t="s">
        <v>198</v>
      </c>
      <c r="B1" s="466"/>
      <c r="C1" s="466"/>
      <c r="D1" s="466"/>
      <c r="E1" s="466"/>
      <c r="F1" s="466"/>
      <c r="G1" s="466"/>
      <c r="H1" s="466"/>
      <c r="I1" s="466"/>
      <c r="J1" s="466"/>
      <c r="K1" s="466"/>
      <c r="L1" s="466"/>
      <c r="M1" s="466"/>
      <c r="N1" s="467"/>
    </row>
    <row r="2" spans="1:14" ht="106">
      <c r="A2" s="168" t="s">
        <v>1</v>
      </c>
      <c r="B2" s="169" t="s">
        <v>2</v>
      </c>
      <c r="C2" s="169" t="s">
        <v>3</v>
      </c>
      <c r="D2" s="170" t="s">
        <v>405</v>
      </c>
      <c r="E2" s="171" t="s">
        <v>5</v>
      </c>
      <c r="F2" s="168" t="s">
        <v>6</v>
      </c>
      <c r="G2" s="168" t="s">
        <v>7</v>
      </c>
      <c r="H2" s="168" t="s">
        <v>8</v>
      </c>
      <c r="I2" s="168" t="s">
        <v>9</v>
      </c>
      <c r="J2" s="168" t="s">
        <v>10</v>
      </c>
      <c r="K2" s="448" t="s">
        <v>11</v>
      </c>
      <c r="L2" s="168" t="s">
        <v>12</v>
      </c>
      <c r="M2" s="168" t="s">
        <v>13</v>
      </c>
      <c r="N2" s="172" t="s">
        <v>14</v>
      </c>
    </row>
    <row r="3" spans="1:14" s="4" customFormat="1" ht="64">
      <c r="A3" s="383" t="s">
        <v>516</v>
      </c>
      <c r="B3" s="384" t="s">
        <v>16</v>
      </c>
      <c r="C3" s="384" t="s">
        <v>77</v>
      </c>
      <c r="D3" s="384" t="s">
        <v>517</v>
      </c>
      <c r="E3" s="384" t="s">
        <v>518</v>
      </c>
      <c r="F3" s="384" t="s">
        <v>20</v>
      </c>
      <c r="G3" s="384" t="s">
        <v>29</v>
      </c>
      <c r="H3" s="385">
        <v>300</v>
      </c>
      <c r="I3" s="384">
        <v>30</v>
      </c>
      <c r="J3" s="386">
        <v>0</v>
      </c>
      <c r="K3" s="177">
        <f t="shared" ref="K3:K26" si="0">H3*I3</f>
        <v>9000</v>
      </c>
      <c r="L3" s="177"/>
      <c r="M3" s="145">
        <f>K3+L3+J3</f>
        <v>9000</v>
      </c>
      <c r="N3" s="178" t="s">
        <v>65</v>
      </c>
    </row>
    <row r="4" spans="1:14" ht="32">
      <c r="A4" s="387" t="s">
        <v>516</v>
      </c>
      <c r="B4" s="388" t="s">
        <v>16</v>
      </c>
      <c r="C4" s="388" t="s">
        <v>77</v>
      </c>
      <c r="D4" s="388" t="s">
        <v>519</v>
      </c>
      <c r="E4" s="388" t="s">
        <v>520</v>
      </c>
      <c r="F4" s="388" t="s">
        <v>20</v>
      </c>
      <c r="G4" s="388" t="s">
        <v>521</v>
      </c>
      <c r="H4" s="389">
        <v>3300</v>
      </c>
      <c r="I4" s="388">
        <v>10</v>
      </c>
      <c r="J4" s="390">
        <v>0</v>
      </c>
      <c r="K4" s="391">
        <f t="shared" si="0"/>
        <v>33000</v>
      </c>
      <c r="L4" s="391"/>
      <c r="M4" s="392">
        <f>K4+L4+J4</f>
        <v>33000</v>
      </c>
      <c r="N4" s="393" t="s">
        <v>65</v>
      </c>
    </row>
    <row r="5" spans="1:14" ht="48">
      <c r="A5" s="387" t="s">
        <v>522</v>
      </c>
      <c r="B5" s="388" t="s">
        <v>16</v>
      </c>
      <c r="C5" s="388" t="s">
        <v>77</v>
      </c>
      <c r="D5" s="388" t="s">
        <v>523</v>
      </c>
      <c r="E5" s="388" t="s">
        <v>524</v>
      </c>
      <c r="F5" s="388" t="s">
        <v>20</v>
      </c>
      <c r="G5" s="388" t="s">
        <v>521</v>
      </c>
      <c r="H5" s="389">
        <v>350</v>
      </c>
      <c r="I5" s="388">
        <v>30</v>
      </c>
      <c r="J5" s="390">
        <v>0</v>
      </c>
      <c r="K5" s="391">
        <f t="shared" si="0"/>
        <v>10500</v>
      </c>
      <c r="L5" s="391">
        <v>0</v>
      </c>
      <c r="M5" s="392">
        <f>K5+L5+J5</f>
        <v>10500</v>
      </c>
      <c r="N5" s="393" t="s">
        <v>65</v>
      </c>
    </row>
    <row r="6" spans="1:14" ht="48">
      <c r="A6" s="394" t="s">
        <v>522</v>
      </c>
      <c r="B6" s="395" t="s">
        <v>16</v>
      </c>
      <c r="C6" s="395" t="s">
        <v>77</v>
      </c>
      <c r="D6" s="395" t="s">
        <v>525</v>
      </c>
      <c r="E6" s="395" t="s">
        <v>526</v>
      </c>
      <c r="F6" s="395" t="s">
        <v>20</v>
      </c>
      <c r="G6" s="395" t="s">
        <v>521</v>
      </c>
      <c r="H6" s="396">
        <v>500</v>
      </c>
      <c r="I6" s="395">
        <v>20</v>
      </c>
      <c r="J6" s="397">
        <v>0</v>
      </c>
      <c r="K6" s="398">
        <f t="shared" si="0"/>
        <v>10000</v>
      </c>
      <c r="L6" s="398"/>
      <c r="M6" s="399">
        <f>K6+L6+J6</f>
        <v>10000</v>
      </c>
      <c r="N6" s="400" t="s">
        <v>150</v>
      </c>
    </row>
    <row r="7" spans="1:14" ht="41.25" customHeight="1">
      <c r="A7" s="387" t="s">
        <v>522</v>
      </c>
      <c r="B7" s="388" t="s">
        <v>16</v>
      </c>
      <c r="C7" s="388" t="s">
        <v>527</v>
      </c>
      <c r="D7" s="388" t="s">
        <v>528</v>
      </c>
      <c r="E7" s="388" t="s">
        <v>529</v>
      </c>
      <c r="F7" s="388" t="s">
        <v>20</v>
      </c>
      <c r="G7" s="388" t="s">
        <v>521</v>
      </c>
      <c r="H7" s="389">
        <v>20</v>
      </c>
      <c r="I7" s="388">
        <v>100</v>
      </c>
      <c r="J7" s="390">
        <v>0</v>
      </c>
      <c r="K7" s="391">
        <f t="shared" si="0"/>
        <v>2000</v>
      </c>
      <c r="L7" s="391">
        <v>0</v>
      </c>
      <c r="M7" s="392">
        <f t="shared" ref="M7:M26" si="1">K7+L7+J7</f>
        <v>2000</v>
      </c>
      <c r="N7" s="393" t="s">
        <v>72</v>
      </c>
    </row>
    <row r="8" spans="1:14" ht="48">
      <c r="A8" s="394" t="s">
        <v>530</v>
      </c>
      <c r="B8" s="395" t="s">
        <v>16</v>
      </c>
      <c r="C8" s="395" t="s">
        <v>77</v>
      </c>
      <c r="D8" s="395" t="s">
        <v>525</v>
      </c>
      <c r="E8" s="395" t="s">
        <v>531</v>
      </c>
      <c r="F8" s="395" t="s">
        <v>20</v>
      </c>
      <c r="G8" s="395" t="s">
        <v>521</v>
      </c>
      <c r="H8" s="396">
        <v>250</v>
      </c>
      <c r="I8" s="395">
        <v>20</v>
      </c>
      <c r="J8" s="397">
        <v>0</v>
      </c>
      <c r="K8" s="398">
        <f t="shared" si="0"/>
        <v>5000</v>
      </c>
      <c r="L8" s="398"/>
      <c r="M8" s="399">
        <f t="shared" si="1"/>
        <v>5000</v>
      </c>
      <c r="N8" s="400" t="s">
        <v>150</v>
      </c>
    </row>
    <row r="9" spans="1:14" ht="64">
      <c r="A9" s="394" t="s">
        <v>530</v>
      </c>
      <c r="B9" s="395" t="s">
        <v>16</v>
      </c>
      <c r="C9" s="395" t="s">
        <v>160</v>
      </c>
      <c r="D9" s="395" t="s">
        <v>532</v>
      </c>
      <c r="E9" s="395" t="s">
        <v>533</v>
      </c>
      <c r="F9" s="395" t="s">
        <v>20</v>
      </c>
      <c r="G9" s="395" t="s">
        <v>521</v>
      </c>
      <c r="H9" s="396">
        <v>18000</v>
      </c>
      <c r="I9" s="395">
        <v>3</v>
      </c>
      <c r="J9" s="397">
        <v>0</v>
      </c>
      <c r="K9" s="398">
        <f t="shared" si="0"/>
        <v>54000</v>
      </c>
      <c r="L9" s="398"/>
      <c r="M9" s="399">
        <f t="shared" si="1"/>
        <v>54000</v>
      </c>
      <c r="N9" s="400" t="s">
        <v>150</v>
      </c>
    </row>
    <row r="10" spans="1:14" ht="32">
      <c r="A10" s="394" t="s">
        <v>530</v>
      </c>
      <c r="B10" s="395" t="s">
        <v>16</v>
      </c>
      <c r="C10" s="395" t="s">
        <v>160</v>
      </c>
      <c r="D10" s="395" t="s">
        <v>534</v>
      </c>
      <c r="E10" s="395" t="s">
        <v>535</v>
      </c>
      <c r="F10" s="395" t="s">
        <v>20</v>
      </c>
      <c r="G10" s="395" t="s">
        <v>521</v>
      </c>
      <c r="H10" s="396">
        <v>10000</v>
      </c>
      <c r="I10" s="395">
        <v>1</v>
      </c>
      <c r="J10" s="397">
        <v>0</v>
      </c>
      <c r="K10" s="398">
        <f t="shared" si="0"/>
        <v>10000</v>
      </c>
      <c r="L10" s="398"/>
      <c r="M10" s="399">
        <f t="shared" si="1"/>
        <v>10000</v>
      </c>
      <c r="N10" s="400" t="s">
        <v>536</v>
      </c>
    </row>
    <row r="11" spans="1:14" ht="117.75" customHeight="1">
      <c r="A11" s="387" t="s">
        <v>530</v>
      </c>
      <c r="B11" s="388" t="s">
        <v>16</v>
      </c>
      <c r="C11" s="388" t="s">
        <v>77</v>
      </c>
      <c r="D11" s="388" t="s">
        <v>537</v>
      </c>
      <c r="E11" s="388" t="s">
        <v>538</v>
      </c>
      <c r="F11" s="388" t="s">
        <v>20</v>
      </c>
      <c r="G11" s="388" t="s">
        <v>521</v>
      </c>
      <c r="H11" s="389">
        <v>932</v>
      </c>
      <c r="I11" s="388">
        <v>12</v>
      </c>
      <c r="J11" s="390">
        <v>0</v>
      </c>
      <c r="K11" s="391">
        <f t="shared" si="0"/>
        <v>11184</v>
      </c>
      <c r="L11" s="391">
        <f>K11*0.09</f>
        <v>1006.56</v>
      </c>
      <c r="M11" s="392">
        <f t="shared" si="1"/>
        <v>12190.56</v>
      </c>
      <c r="N11" s="393" t="s">
        <v>72</v>
      </c>
    </row>
    <row r="12" spans="1:14" ht="48">
      <c r="A12" s="387" t="s">
        <v>516</v>
      </c>
      <c r="B12" s="388" t="s">
        <v>157</v>
      </c>
      <c r="C12" s="388" t="s">
        <v>77</v>
      </c>
      <c r="D12" s="388" t="s">
        <v>539</v>
      </c>
      <c r="E12" s="388" t="s">
        <v>540</v>
      </c>
      <c r="F12" s="388" t="s">
        <v>20</v>
      </c>
      <c r="G12" s="388" t="s">
        <v>29</v>
      </c>
      <c r="H12" s="389">
        <v>100</v>
      </c>
      <c r="I12" s="388">
        <v>10</v>
      </c>
      <c r="J12" s="390">
        <v>10</v>
      </c>
      <c r="K12" s="391">
        <f t="shared" si="0"/>
        <v>1000</v>
      </c>
      <c r="L12" s="391">
        <f>K12*0.09</f>
        <v>90</v>
      </c>
      <c r="M12" s="392">
        <f t="shared" si="1"/>
        <v>1100</v>
      </c>
      <c r="N12" s="393" t="s">
        <v>72</v>
      </c>
    </row>
    <row r="13" spans="1:14" s="4" customFormat="1" ht="32">
      <c r="A13" s="387" t="s">
        <v>522</v>
      </c>
      <c r="B13" s="388" t="s">
        <v>157</v>
      </c>
      <c r="C13" s="388" t="s">
        <v>77</v>
      </c>
      <c r="D13" s="388" t="s">
        <v>541</v>
      </c>
      <c r="E13" s="388" t="s">
        <v>542</v>
      </c>
      <c r="F13" s="388" t="s">
        <v>20</v>
      </c>
      <c r="G13" s="388" t="s">
        <v>521</v>
      </c>
      <c r="H13" s="389">
        <v>750</v>
      </c>
      <c r="I13" s="388">
        <v>2</v>
      </c>
      <c r="J13" s="390">
        <v>0</v>
      </c>
      <c r="K13" s="391">
        <f t="shared" si="0"/>
        <v>1500</v>
      </c>
      <c r="L13" s="391"/>
      <c r="M13" s="392">
        <f t="shared" si="1"/>
        <v>1500</v>
      </c>
      <c r="N13" s="393" t="s">
        <v>72</v>
      </c>
    </row>
    <row r="14" spans="1:14" ht="64">
      <c r="A14" s="387" t="s">
        <v>522</v>
      </c>
      <c r="B14" s="388" t="s">
        <v>157</v>
      </c>
      <c r="C14" s="388" t="s">
        <v>543</v>
      </c>
      <c r="D14" s="388" t="s">
        <v>544</v>
      </c>
      <c r="E14" s="388" t="s">
        <v>545</v>
      </c>
      <c r="F14" s="388" t="s">
        <v>20</v>
      </c>
      <c r="G14" s="388" t="s">
        <v>521</v>
      </c>
      <c r="H14" s="389">
        <v>500</v>
      </c>
      <c r="I14" s="388">
        <v>15</v>
      </c>
      <c r="J14" s="390">
        <v>0</v>
      </c>
      <c r="K14" s="391">
        <f t="shared" si="0"/>
        <v>7500</v>
      </c>
      <c r="L14" s="391"/>
      <c r="M14" s="392">
        <f t="shared" si="1"/>
        <v>7500</v>
      </c>
      <c r="N14" s="393" t="s">
        <v>546</v>
      </c>
    </row>
    <row r="15" spans="1:14" ht="48">
      <c r="A15" s="387" t="s">
        <v>522</v>
      </c>
      <c r="B15" s="388" t="s">
        <v>157</v>
      </c>
      <c r="C15" s="388" t="s">
        <v>17</v>
      </c>
      <c r="D15" s="388" t="s">
        <v>547</v>
      </c>
      <c r="E15" s="388" t="s">
        <v>548</v>
      </c>
      <c r="F15" s="388" t="s">
        <v>20</v>
      </c>
      <c r="G15" s="388" t="s">
        <v>521</v>
      </c>
      <c r="H15" s="389">
        <v>150</v>
      </c>
      <c r="I15" s="388">
        <v>15</v>
      </c>
      <c r="J15" s="390">
        <v>0</v>
      </c>
      <c r="K15" s="391">
        <f t="shared" si="0"/>
        <v>2250</v>
      </c>
      <c r="L15" s="391">
        <f>K15*0.09</f>
        <v>202.5</v>
      </c>
      <c r="M15" s="392">
        <f t="shared" si="1"/>
        <v>2452.5</v>
      </c>
      <c r="N15" s="393"/>
    </row>
    <row r="16" spans="1:14" ht="48">
      <c r="A16" s="394" t="s">
        <v>522</v>
      </c>
      <c r="B16" s="395" t="s">
        <v>157</v>
      </c>
      <c r="C16" s="395" t="s">
        <v>77</v>
      </c>
      <c r="D16" s="395" t="s">
        <v>549</v>
      </c>
      <c r="E16" s="395" t="s">
        <v>550</v>
      </c>
      <c r="F16" s="395" t="s">
        <v>20</v>
      </c>
      <c r="G16" s="395" t="s">
        <v>521</v>
      </c>
      <c r="H16" s="396">
        <v>150</v>
      </c>
      <c r="I16" s="395">
        <v>5</v>
      </c>
      <c r="J16" s="397">
        <v>0</v>
      </c>
      <c r="K16" s="398">
        <f t="shared" si="0"/>
        <v>750</v>
      </c>
      <c r="L16" s="398"/>
      <c r="M16" s="399">
        <f t="shared" si="1"/>
        <v>750</v>
      </c>
      <c r="N16" s="400" t="s">
        <v>536</v>
      </c>
    </row>
    <row r="17" spans="1:14" ht="68.25" customHeight="1">
      <c r="A17" s="387" t="s">
        <v>522</v>
      </c>
      <c r="B17" s="388" t="s">
        <v>157</v>
      </c>
      <c r="C17" s="388" t="s">
        <v>77</v>
      </c>
      <c r="D17" s="388" t="s">
        <v>551</v>
      </c>
      <c r="E17" s="388" t="s">
        <v>552</v>
      </c>
      <c r="F17" s="388" t="s">
        <v>20</v>
      </c>
      <c r="G17" s="388" t="s">
        <v>521</v>
      </c>
      <c r="H17" s="389">
        <v>800</v>
      </c>
      <c r="I17" s="388">
        <v>3</v>
      </c>
      <c r="J17" s="390">
        <v>0</v>
      </c>
      <c r="K17" s="391">
        <f t="shared" si="0"/>
        <v>2400</v>
      </c>
      <c r="L17" s="391"/>
      <c r="M17" s="392">
        <f t="shared" si="1"/>
        <v>2400</v>
      </c>
      <c r="N17" s="393"/>
    </row>
    <row r="18" spans="1:14" ht="32">
      <c r="A18" s="387" t="s">
        <v>516</v>
      </c>
      <c r="B18" s="388" t="s">
        <v>173</v>
      </c>
      <c r="C18" s="388" t="s">
        <v>17</v>
      </c>
      <c r="D18" s="388" t="s">
        <v>553</v>
      </c>
      <c r="E18" s="388" t="s">
        <v>554</v>
      </c>
      <c r="F18" s="388" t="s">
        <v>41</v>
      </c>
      <c r="G18" s="388" t="s">
        <v>29</v>
      </c>
      <c r="H18" s="389">
        <v>2160</v>
      </c>
      <c r="I18" s="388">
        <v>1</v>
      </c>
      <c r="J18" s="390">
        <v>200</v>
      </c>
      <c r="K18" s="391">
        <f t="shared" si="0"/>
        <v>2160</v>
      </c>
      <c r="L18" s="391">
        <f>K18*0.09</f>
        <v>194.4</v>
      </c>
      <c r="M18" s="401">
        <f t="shared" si="1"/>
        <v>2554.4</v>
      </c>
      <c r="N18" s="393"/>
    </row>
    <row r="19" spans="1:14" s="4" customFormat="1" ht="32">
      <c r="A19" s="387" t="s">
        <v>516</v>
      </c>
      <c r="B19" s="388" t="s">
        <v>173</v>
      </c>
      <c r="C19" s="388" t="s">
        <v>17</v>
      </c>
      <c r="D19" s="388" t="s">
        <v>555</v>
      </c>
      <c r="E19" s="388" t="s">
        <v>556</v>
      </c>
      <c r="F19" s="388" t="s">
        <v>20</v>
      </c>
      <c r="G19" s="388" t="s">
        <v>29</v>
      </c>
      <c r="H19" s="389">
        <v>10000</v>
      </c>
      <c r="I19" s="388">
        <v>1</v>
      </c>
      <c r="J19" s="390">
        <v>200</v>
      </c>
      <c r="K19" s="391">
        <f t="shared" si="0"/>
        <v>10000</v>
      </c>
      <c r="L19" s="391">
        <f>K19*0.09</f>
        <v>900</v>
      </c>
      <c r="M19" s="401">
        <f t="shared" si="1"/>
        <v>11100</v>
      </c>
      <c r="N19" s="393"/>
    </row>
    <row r="20" spans="1:14" ht="32">
      <c r="A20" s="387" t="s">
        <v>516</v>
      </c>
      <c r="B20" s="388" t="s">
        <v>173</v>
      </c>
      <c r="C20" s="388" t="s">
        <v>17</v>
      </c>
      <c r="D20" s="388" t="s">
        <v>557</v>
      </c>
      <c r="E20" s="388" t="s">
        <v>558</v>
      </c>
      <c r="F20" s="388" t="s">
        <v>41</v>
      </c>
      <c r="G20" s="388" t="s">
        <v>29</v>
      </c>
      <c r="H20" s="389">
        <v>1995</v>
      </c>
      <c r="I20" s="388">
        <v>1</v>
      </c>
      <c r="J20" s="390">
        <v>200</v>
      </c>
      <c r="K20" s="391">
        <f t="shared" si="0"/>
        <v>1995</v>
      </c>
      <c r="L20" s="391">
        <f>K20*0.09</f>
        <v>179.54999999999998</v>
      </c>
      <c r="M20" s="401">
        <f t="shared" si="1"/>
        <v>2374.5500000000002</v>
      </c>
      <c r="N20" s="393"/>
    </row>
    <row r="21" spans="1:14" ht="48">
      <c r="A21" s="387" t="s">
        <v>522</v>
      </c>
      <c r="B21" s="388" t="s">
        <v>173</v>
      </c>
      <c r="C21" s="388" t="s">
        <v>527</v>
      </c>
      <c r="D21" s="388" t="s">
        <v>559</v>
      </c>
      <c r="E21" s="388" t="s">
        <v>560</v>
      </c>
      <c r="F21" s="388" t="s">
        <v>20</v>
      </c>
      <c r="G21" s="388" t="s">
        <v>521</v>
      </c>
      <c r="H21" s="389">
        <v>60</v>
      </c>
      <c r="I21" s="388">
        <v>60</v>
      </c>
      <c r="J21" s="390">
        <v>0</v>
      </c>
      <c r="K21" s="391">
        <f t="shared" si="0"/>
        <v>3600</v>
      </c>
      <c r="L21" s="391"/>
      <c r="M21" s="401">
        <f t="shared" si="1"/>
        <v>3600</v>
      </c>
      <c r="N21" s="393"/>
    </row>
    <row r="22" spans="1:14">
      <c r="A22" s="393"/>
      <c r="B22" s="393"/>
      <c r="C22" s="393"/>
      <c r="D22" s="147"/>
      <c r="E22" s="147"/>
      <c r="F22" s="402"/>
      <c r="G22" s="402"/>
      <c r="H22" s="403"/>
      <c r="I22" s="393"/>
      <c r="J22" s="404"/>
      <c r="K22" s="391">
        <f t="shared" si="0"/>
        <v>0</v>
      </c>
      <c r="L22" s="391">
        <f>K22*0.09</f>
        <v>0</v>
      </c>
      <c r="M22" s="401">
        <f t="shared" si="1"/>
        <v>0</v>
      </c>
      <c r="N22" s="393"/>
    </row>
    <row r="23" spans="1:14">
      <c r="A23" s="178"/>
      <c r="B23" s="146"/>
      <c r="C23" s="146"/>
      <c r="D23" s="147"/>
      <c r="E23" s="147"/>
      <c r="F23" s="200"/>
      <c r="G23" s="200"/>
      <c r="H23" s="201"/>
      <c r="I23" s="178"/>
      <c r="J23" s="198"/>
      <c r="K23" s="177">
        <f t="shared" si="0"/>
        <v>0</v>
      </c>
      <c r="L23" s="177">
        <f>K23*0.09</f>
        <v>0</v>
      </c>
      <c r="M23" s="145">
        <f t="shared" si="1"/>
        <v>0</v>
      </c>
      <c r="N23" s="178"/>
    </row>
    <row r="24" spans="1:14">
      <c r="A24" s="178"/>
      <c r="B24" s="146"/>
      <c r="C24" s="146"/>
      <c r="D24" s="147"/>
      <c r="E24" s="147"/>
      <c r="F24" s="200"/>
      <c r="G24" s="200"/>
      <c r="H24" s="201"/>
      <c r="I24" s="178"/>
      <c r="J24" s="198"/>
      <c r="K24" s="177">
        <f t="shared" si="0"/>
        <v>0</v>
      </c>
      <c r="L24" s="177">
        <f>K24*0.09</f>
        <v>0</v>
      </c>
      <c r="M24" s="145">
        <f t="shared" si="1"/>
        <v>0</v>
      </c>
      <c r="N24" s="178"/>
    </row>
    <row r="25" spans="1:14">
      <c r="A25" s="178"/>
      <c r="B25" s="146"/>
      <c r="C25" s="146"/>
      <c r="D25" s="147"/>
      <c r="E25" s="147"/>
      <c r="F25" s="200"/>
      <c r="G25" s="200"/>
      <c r="H25" s="201"/>
      <c r="I25" s="178"/>
      <c r="J25" s="198"/>
      <c r="K25" s="177">
        <f t="shared" si="0"/>
        <v>0</v>
      </c>
      <c r="L25" s="177">
        <f>K25*0.09</f>
        <v>0</v>
      </c>
      <c r="M25" s="145">
        <f t="shared" si="1"/>
        <v>0</v>
      </c>
      <c r="N25" s="178"/>
    </row>
    <row r="26" spans="1:14">
      <c r="A26" s="178"/>
      <c r="B26" s="146"/>
      <c r="C26" s="146"/>
      <c r="D26" s="147"/>
      <c r="E26" s="147"/>
      <c r="F26" s="200"/>
      <c r="G26" s="200"/>
      <c r="H26" s="201"/>
      <c r="I26" s="178"/>
      <c r="J26" s="198"/>
      <c r="K26" s="177">
        <f t="shared" si="0"/>
        <v>0</v>
      </c>
      <c r="L26" s="177">
        <f>K26*0.09</f>
        <v>0</v>
      </c>
      <c r="M26" s="145">
        <f t="shared" si="1"/>
        <v>0</v>
      </c>
      <c r="N26" s="178"/>
    </row>
    <row r="27" spans="1:14">
      <c r="A27" s="94"/>
      <c r="B27" s="94"/>
      <c r="C27" s="94"/>
      <c r="D27" s="94"/>
      <c r="E27" s="95"/>
      <c r="F27" s="94"/>
      <c r="G27" s="94"/>
      <c r="H27" s="96"/>
      <c r="I27" s="94"/>
      <c r="J27" s="94"/>
      <c r="K27" s="94"/>
      <c r="L27" s="94"/>
      <c r="M27" s="94"/>
      <c r="N27" s="94"/>
    </row>
    <row r="28" spans="1:14">
      <c r="A28" s="94"/>
      <c r="B28" s="94"/>
      <c r="C28" s="94"/>
      <c r="D28" s="94"/>
      <c r="E28" s="95"/>
      <c r="F28" s="94"/>
      <c r="G28" s="94"/>
      <c r="H28" s="96"/>
      <c r="I28" s="94"/>
      <c r="J28" s="94"/>
      <c r="K28" s="94"/>
      <c r="L28" s="94"/>
      <c r="M28" s="94"/>
      <c r="N28" s="94"/>
    </row>
    <row r="29" spans="1:14">
      <c r="A29" s="94"/>
      <c r="B29" s="94"/>
      <c r="C29" s="94"/>
      <c r="D29" s="94"/>
      <c r="E29" s="95"/>
      <c r="F29" s="94"/>
      <c r="G29" s="94"/>
      <c r="H29" s="96"/>
      <c r="I29" s="97" t="s">
        <v>196</v>
      </c>
      <c r="J29" s="97"/>
      <c r="K29" s="97"/>
      <c r="L29" s="97"/>
      <c r="M29" s="405">
        <f>SUM(M4:M26)</f>
        <v>172022.00999999998</v>
      </c>
      <c r="N29" s="97"/>
    </row>
    <row r="30" spans="1:14">
      <c r="A30" s="94"/>
      <c r="B30" s="94"/>
      <c r="C30" s="94"/>
      <c r="D30" s="94"/>
      <c r="E30" s="95"/>
      <c r="F30" s="94"/>
      <c r="G30" s="94"/>
      <c r="H30" s="96"/>
      <c r="I30" s="94"/>
      <c r="J30" s="94" t="s">
        <v>197</v>
      </c>
      <c r="K30" s="94"/>
      <c r="L30" s="94"/>
      <c r="M30" s="98">
        <f>SUM(M3:M11)</f>
        <v>145690.56</v>
      </c>
      <c r="N30" s="94"/>
    </row>
    <row r="31" spans="1:14">
      <c r="A31" s="94"/>
      <c r="B31" s="94"/>
      <c r="C31" s="94"/>
      <c r="D31" s="94"/>
      <c r="E31" s="95"/>
      <c r="F31" s="94"/>
      <c r="G31" s="94"/>
      <c r="H31" s="96"/>
      <c r="I31" s="94"/>
      <c r="J31" s="94"/>
      <c r="K31" s="94"/>
      <c r="L31" s="94"/>
      <c r="M31" s="94"/>
      <c r="N31" s="94"/>
    </row>
    <row r="32" spans="1:14">
      <c r="A32" s="55"/>
      <c r="B32" s="55"/>
      <c r="C32" s="55"/>
      <c r="D32" s="55"/>
      <c r="E32" s="6"/>
      <c r="F32" s="55"/>
      <c r="G32" s="55"/>
      <c r="I32" s="55"/>
      <c r="J32" s="55"/>
      <c r="K32" s="55"/>
      <c r="L32" s="55"/>
      <c r="M32" s="55"/>
      <c r="N32" s="55"/>
    </row>
    <row r="33" spans="5:5">
      <c r="E33" s="6"/>
    </row>
    <row r="34" spans="5:5">
      <c r="E34" s="6"/>
    </row>
    <row r="35" spans="5:5">
      <c r="E35" s="6"/>
    </row>
    <row r="36" spans="5:5">
      <c r="E36" s="6"/>
    </row>
    <row r="37" spans="5:5">
      <c r="E37" s="6"/>
    </row>
    <row r="38" spans="5:5">
      <c r="E38" s="6"/>
    </row>
    <row r="39" spans="5:5">
      <c r="E39" s="6"/>
    </row>
    <row r="40" spans="5:5">
      <c r="E40" s="6"/>
    </row>
    <row r="41" spans="5:5">
      <c r="E41" s="6"/>
    </row>
    <row r="42" spans="5:5">
      <c r="E42" s="6"/>
    </row>
    <row r="43" spans="5:5">
      <c r="E43" s="6"/>
    </row>
    <row r="44" spans="5:5">
      <c r="E44" s="6"/>
    </row>
    <row r="45" spans="5:5">
      <c r="E45" s="6"/>
    </row>
    <row r="46" spans="5:5">
      <c r="E46" s="6"/>
    </row>
    <row r="47" spans="5:5">
      <c r="E47" s="6"/>
    </row>
    <row r="48" spans="5:5">
      <c r="E48" s="6"/>
    </row>
    <row r="49" spans="5:5">
      <c r="E49" s="6"/>
    </row>
    <row r="50" spans="5:5">
      <c r="E50" s="6"/>
    </row>
    <row r="51" spans="5:5">
      <c r="E51" s="6"/>
    </row>
    <row r="52" spans="5:5">
      <c r="E52" s="6"/>
    </row>
    <row r="53" spans="5:5">
      <c r="E53" s="6"/>
    </row>
    <row r="54" spans="5:5">
      <c r="E54" s="6"/>
    </row>
    <row r="55" spans="5:5">
      <c r="E55" s="6"/>
    </row>
    <row r="56" spans="5:5">
      <c r="E56" s="6"/>
    </row>
    <row r="57" spans="5:5">
      <c r="E57" s="6"/>
    </row>
    <row r="58" spans="5:5">
      <c r="E58" s="6"/>
    </row>
    <row r="59" spans="5:5">
      <c r="E59" s="6"/>
    </row>
    <row r="60" spans="5:5">
      <c r="E60" s="6"/>
    </row>
    <row r="61" spans="5:5">
      <c r="E61" s="6"/>
    </row>
    <row r="62" spans="5:5">
      <c r="E62" s="6"/>
    </row>
    <row r="63" spans="5:5">
      <c r="E63" s="6"/>
    </row>
    <row r="64" spans="5:5">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row r="75" spans="5:5">
      <c r="E75" s="6"/>
    </row>
    <row r="76" spans="5:5">
      <c r="E76" s="6"/>
    </row>
    <row r="77" spans="5:5">
      <c r="E77" s="6"/>
    </row>
    <row r="78" spans="5:5">
      <c r="E78" s="6"/>
    </row>
    <row r="79" spans="5:5">
      <c r="E79" s="6"/>
    </row>
    <row r="80" spans="5:5">
      <c r="E80" s="6"/>
    </row>
    <row r="81" spans="5:5">
      <c r="E81" s="6"/>
    </row>
    <row r="82" spans="5:5">
      <c r="E82" s="6"/>
    </row>
    <row r="83" spans="5:5">
      <c r="E83" s="6"/>
    </row>
    <row r="84" spans="5:5">
      <c r="E84" s="6"/>
    </row>
    <row r="85" spans="5:5">
      <c r="E85" s="6"/>
    </row>
    <row r="86" spans="5:5">
      <c r="E86" s="6"/>
    </row>
    <row r="87" spans="5:5">
      <c r="E87" s="6"/>
    </row>
  </sheetData>
  <autoFilter ref="A2:N2" xr:uid="{00000000-0009-0000-0000-000005000000}">
    <sortState ref="A3:N26">
      <sortCondition ref="B2"/>
    </sortState>
  </autoFilter>
  <sortState ref="A3:N17">
    <sortCondition ref="B3:B17"/>
  </sortState>
  <mergeCells count="1">
    <mergeCell ref="A1:N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1"/>
  <sheetViews>
    <sheetView zoomScale="80" zoomScaleNormal="80" workbookViewId="0">
      <pane ySplit="2" topLeftCell="A10" activePane="bottomLeft" state="frozen"/>
      <selection pane="bottomLeft" activeCell="E10" sqref="E10"/>
    </sheetView>
  </sheetViews>
  <sheetFormatPr baseColWidth="10" defaultColWidth="8.83203125" defaultRowHeight="15"/>
  <cols>
    <col min="1" max="1" width="13.33203125" customWidth="1"/>
    <col min="2" max="2" width="9.83203125" customWidth="1"/>
    <col min="3" max="3" width="11.83203125" customWidth="1"/>
    <col min="4" max="4" width="34" customWidth="1"/>
    <col min="5" max="5" width="56.1640625" customWidth="1"/>
    <col min="6" max="6" width="11.1640625" customWidth="1"/>
    <col min="7" max="7" width="8.5" customWidth="1"/>
    <col min="8" max="8" width="18.6640625" style="5" bestFit="1" customWidth="1"/>
    <col min="9" max="9" width="6.5" customWidth="1"/>
    <col min="10" max="10" width="14.33203125" customWidth="1"/>
    <col min="11" max="11" width="14.1640625" customWidth="1"/>
    <col min="12" max="12" width="11.5" customWidth="1"/>
    <col min="13" max="13" width="14.83203125" customWidth="1"/>
    <col min="14" max="14" width="31.5" customWidth="1"/>
  </cols>
  <sheetData>
    <row r="1" spans="1:14">
      <c r="A1" s="465" t="s">
        <v>198</v>
      </c>
      <c r="B1" s="466"/>
      <c r="C1" s="466"/>
      <c r="D1" s="466"/>
      <c r="E1" s="466"/>
      <c r="F1" s="466"/>
      <c r="G1" s="466"/>
      <c r="H1" s="466"/>
      <c r="I1" s="466"/>
      <c r="J1" s="466"/>
      <c r="K1" s="466"/>
      <c r="L1" s="466"/>
      <c r="M1" s="466"/>
      <c r="N1" s="467"/>
    </row>
    <row r="2" spans="1:14" ht="91">
      <c r="A2" s="168" t="s">
        <v>1</v>
      </c>
      <c r="B2" s="169" t="s">
        <v>2</v>
      </c>
      <c r="C2" s="169" t="s">
        <v>3</v>
      </c>
      <c r="D2" s="170" t="s">
        <v>405</v>
      </c>
      <c r="E2" s="171" t="s">
        <v>5</v>
      </c>
      <c r="F2" s="168" t="s">
        <v>6</v>
      </c>
      <c r="G2" s="168" t="s">
        <v>7</v>
      </c>
      <c r="H2" s="168" t="s">
        <v>8</v>
      </c>
      <c r="I2" s="168" t="s">
        <v>9</v>
      </c>
      <c r="J2" s="168" t="s">
        <v>10</v>
      </c>
      <c r="K2" s="448" t="s">
        <v>11</v>
      </c>
      <c r="L2" s="168" t="s">
        <v>12</v>
      </c>
      <c r="M2" s="168" t="s">
        <v>13</v>
      </c>
      <c r="N2" s="172" t="s">
        <v>14</v>
      </c>
    </row>
    <row r="3" spans="1:14" s="4" customFormat="1" ht="30">
      <c r="A3" s="359" t="s">
        <v>561</v>
      </c>
      <c r="B3" s="360" t="s">
        <v>16</v>
      </c>
      <c r="C3" s="360" t="s">
        <v>17</v>
      </c>
      <c r="D3" s="361" t="s">
        <v>562</v>
      </c>
      <c r="E3" s="361" t="s">
        <v>563</v>
      </c>
      <c r="F3" s="362" t="s">
        <v>20</v>
      </c>
      <c r="G3" s="362"/>
      <c r="H3" s="363">
        <v>2349</v>
      </c>
      <c r="I3" s="359">
        <v>1</v>
      </c>
      <c r="J3" s="363"/>
      <c r="K3" s="357">
        <f>H3*I3</f>
        <v>2349</v>
      </c>
      <c r="L3" s="357">
        <f>K3*0.09</f>
        <v>211.41</v>
      </c>
      <c r="M3" s="364">
        <v>0</v>
      </c>
      <c r="N3" s="365" t="s">
        <v>564</v>
      </c>
    </row>
    <row r="4" spans="1:14">
      <c r="A4" s="366" t="s">
        <v>561</v>
      </c>
      <c r="B4" s="367" t="s">
        <v>16</v>
      </c>
      <c r="C4" s="367" t="s">
        <v>17</v>
      </c>
      <c r="D4" s="368" t="s">
        <v>565</v>
      </c>
      <c r="E4" s="368" t="s">
        <v>566</v>
      </c>
      <c r="F4" s="200" t="s">
        <v>20</v>
      </c>
      <c r="G4" s="200"/>
      <c r="H4" s="369">
        <v>399.95</v>
      </c>
      <c r="I4" s="366">
        <v>1</v>
      </c>
      <c r="J4" s="369">
        <v>20</v>
      </c>
      <c r="K4" s="177">
        <f>H4*I4</f>
        <v>399.95</v>
      </c>
      <c r="L4" s="177">
        <f>K4*0.09</f>
        <v>35.9955</v>
      </c>
      <c r="M4" s="145">
        <f t="shared" ref="M4:M20" si="0">K4+L4+J4</f>
        <v>455.94549999999998</v>
      </c>
      <c r="N4" s="178"/>
    </row>
    <row r="5" spans="1:14" ht="45">
      <c r="A5" s="366" t="s">
        <v>561</v>
      </c>
      <c r="B5" s="367" t="s">
        <v>16</v>
      </c>
      <c r="C5" s="367" t="s">
        <v>567</v>
      </c>
      <c r="D5" s="368" t="s">
        <v>568</v>
      </c>
      <c r="E5" s="368" t="s">
        <v>569</v>
      </c>
      <c r="F5" s="200" t="s">
        <v>20</v>
      </c>
      <c r="G5" s="200"/>
      <c r="H5" s="370" t="s">
        <v>570</v>
      </c>
      <c r="I5" s="366">
        <v>1</v>
      </c>
      <c r="J5" s="369"/>
      <c r="K5" s="177">
        <v>80000</v>
      </c>
      <c r="L5" s="177"/>
      <c r="M5" s="145">
        <f t="shared" si="0"/>
        <v>80000</v>
      </c>
      <c r="N5" s="178"/>
    </row>
    <row r="6" spans="1:14" ht="45">
      <c r="A6" s="366" t="s">
        <v>561</v>
      </c>
      <c r="B6" s="367" t="s">
        <v>16</v>
      </c>
      <c r="C6" s="367" t="s">
        <v>571</v>
      </c>
      <c r="D6" s="327" t="s">
        <v>572</v>
      </c>
      <c r="E6" s="368" t="s">
        <v>573</v>
      </c>
      <c r="F6" s="200" t="s">
        <v>20</v>
      </c>
      <c r="G6" s="200"/>
      <c r="H6" s="371">
        <v>17000</v>
      </c>
      <c r="I6" s="372">
        <v>1</v>
      </c>
      <c r="J6" s="369"/>
      <c r="K6" s="177">
        <f t="shared" ref="K6:K11" si="1">H6*I6</f>
        <v>17000</v>
      </c>
      <c r="L6" s="177"/>
      <c r="M6" s="145">
        <f t="shared" si="0"/>
        <v>17000</v>
      </c>
      <c r="N6" s="178"/>
    </row>
    <row r="7" spans="1:14" ht="30">
      <c r="A7" s="366" t="s">
        <v>561</v>
      </c>
      <c r="B7" s="367" t="s">
        <v>16</v>
      </c>
      <c r="C7" s="367" t="s">
        <v>77</v>
      </c>
      <c r="D7" s="327" t="s">
        <v>574</v>
      </c>
      <c r="E7" s="368" t="s">
        <v>575</v>
      </c>
      <c r="F7" s="200" t="s">
        <v>20</v>
      </c>
      <c r="G7" s="200"/>
      <c r="H7" s="373">
        <v>5000</v>
      </c>
      <c r="I7" s="374">
        <v>1</v>
      </c>
      <c r="J7" s="369"/>
      <c r="K7" s="177">
        <f t="shared" si="1"/>
        <v>5000</v>
      </c>
      <c r="L7" s="177"/>
      <c r="M7" s="145">
        <f t="shared" si="0"/>
        <v>5000</v>
      </c>
      <c r="N7" s="178"/>
    </row>
    <row r="8" spans="1:14" ht="30">
      <c r="A8" s="366" t="s">
        <v>561</v>
      </c>
      <c r="B8" s="367" t="s">
        <v>16</v>
      </c>
      <c r="C8" s="367" t="s">
        <v>77</v>
      </c>
      <c r="D8" s="327" t="s">
        <v>576</v>
      </c>
      <c r="E8" s="368" t="s">
        <v>577</v>
      </c>
      <c r="F8" s="200" t="s">
        <v>20</v>
      </c>
      <c r="G8" s="200"/>
      <c r="H8" s="369">
        <v>12000</v>
      </c>
      <c r="I8" s="372">
        <v>1</v>
      </c>
      <c r="J8" s="369"/>
      <c r="K8" s="177">
        <f t="shared" si="1"/>
        <v>12000</v>
      </c>
      <c r="L8" s="177"/>
      <c r="M8" s="145">
        <f t="shared" si="0"/>
        <v>12000</v>
      </c>
      <c r="N8" s="178"/>
    </row>
    <row r="9" spans="1:14" ht="30">
      <c r="A9" s="366" t="s">
        <v>561</v>
      </c>
      <c r="B9" s="367" t="s">
        <v>16</v>
      </c>
      <c r="C9" s="367" t="s">
        <v>77</v>
      </c>
      <c r="D9" s="327" t="s">
        <v>578</v>
      </c>
      <c r="E9" s="368" t="s">
        <v>579</v>
      </c>
      <c r="F9" s="200" t="s">
        <v>20</v>
      </c>
      <c r="G9" s="200"/>
      <c r="H9" s="375">
        <v>75000</v>
      </c>
      <c r="I9" s="372">
        <v>1</v>
      </c>
      <c r="J9" s="369"/>
      <c r="K9" s="177">
        <f t="shared" si="1"/>
        <v>75000</v>
      </c>
      <c r="L9" s="177"/>
      <c r="M9" s="145">
        <f t="shared" si="0"/>
        <v>75000</v>
      </c>
      <c r="N9" s="178"/>
    </row>
    <row r="10" spans="1:14" ht="90">
      <c r="A10" s="366" t="s">
        <v>561</v>
      </c>
      <c r="B10" s="367" t="s">
        <v>173</v>
      </c>
      <c r="C10" s="367" t="s">
        <v>580</v>
      </c>
      <c r="D10" s="368" t="s">
        <v>581</v>
      </c>
      <c r="E10" s="368" t="s">
        <v>582</v>
      </c>
      <c r="F10" s="200" t="s">
        <v>20</v>
      </c>
      <c r="G10" s="200"/>
      <c r="H10" s="376">
        <v>2300</v>
      </c>
      <c r="I10" s="366">
        <v>1</v>
      </c>
      <c r="J10" s="369"/>
      <c r="K10" s="177">
        <f t="shared" si="1"/>
        <v>2300</v>
      </c>
      <c r="L10" s="177"/>
      <c r="M10" s="145">
        <f t="shared" si="0"/>
        <v>2300</v>
      </c>
      <c r="N10" s="178"/>
    </row>
    <row r="11" spans="1:14">
      <c r="A11" s="366" t="s">
        <v>561</v>
      </c>
      <c r="B11" s="367" t="s">
        <v>173</v>
      </c>
      <c r="C11" s="367" t="s">
        <v>77</v>
      </c>
      <c r="D11" s="327" t="s">
        <v>583</v>
      </c>
      <c r="E11" s="368" t="s">
        <v>584</v>
      </c>
      <c r="F11" s="200" t="s">
        <v>20</v>
      </c>
      <c r="G11" s="200"/>
      <c r="H11" s="369">
        <v>100</v>
      </c>
      <c r="I11" s="372">
        <v>4</v>
      </c>
      <c r="J11" s="369"/>
      <c r="K11" s="177">
        <f t="shared" si="1"/>
        <v>400</v>
      </c>
      <c r="L11" s="177"/>
      <c r="M11" s="145">
        <f t="shared" si="0"/>
        <v>400</v>
      </c>
      <c r="N11" s="178"/>
    </row>
    <row r="12" spans="1:14" ht="45">
      <c r="A12" s="377" t="s">
        <v>561</v>
      </c>
      <c r="B12" s="378" t="s">
        <v>157</v>
      </c>
      <c r="C12" s="378" t="s">
        <v>567</v>
      </c>
      <c r="D12" s="379" t="s">
        <v>585</v>
      </c>
      <c r="E12" s="379" t="s">
        <v>586</v>
      </c>
      <c r="F12" s="205" t="s">
        <v>20</v>
      </c>
      <c r="G12" s="205"/>
      <c r="H12" s="380" t="s">
        <v>587</v>
      </c>
      <c r="I12" s="377">
        <v>1</v>
      </c>
      <c r="J12" s="381"/>
      <c r="K12" s="193">
        <v>103834</v>
      </c>
      <c r="L12" s="193">
        <f>K12*0.09</f>
        <v>9345.06</v>
      </c>
      <c r="M12" s="382">
        <f t="shared" si="0"/>
        <v>113179.06</v>
      </c>
      <c r="N12" s="195" t="s">
        <v>588</v>
      </c>
    </row>
    <row r="13" spans="1:14">
      <c r="A13" s="366" t="s">
        <v>561</v>
      </c>
      <c r="B13" s="367" t="s">
        <v>157</v>
      </c>
      <c r="C13" s="367" t="s">
        <v>77</v>
      </c>
      <c r="D13" s="327" t="s">
        <v>589</v>
      </c>
      <c r="E13" s="368" t="s">
        <v>590</v>
      </c>
      <c r="F13" s="200" t="s">
        <v>20</v>
      </c>
      <c r="G13" s="200"/>
      <c r="H13" s="369">
        <v>2000</v>
      </c>
      <c r="I13" s="372">
        <v>1</v>
      </c>
      <c r="J13" s="369"/>
      <c r="K13" s="177">
        <v>2500</v>
      </c>
      <c r="L13" s="177"/>
      <c r="M13" s="145">
        <f t="shared" si="0"/>
        <v>2500</v>
      </c>
      <c r="N13" s="178"/>
    </row>
    <row r="14" spans="1:14">
      <c r="A14" s="366" t="s">
        <v>561</v>
      </c>
      <c r="B14" s="367" t="s">
        <v>157</v>
      </c>
      <c r="C14" s="367" t="s">
        <v>77</v>
      </c>
      <c r="D14" s="327" t="s">
        <v>591</v>
      </c>
      <c r="E14" s="368" t="s">
        <v>592</v>
      </c>
      <c r="F14" s="200" t="s">
        <v>20</v>
      </c>
      <c r="G14" s="200"/>
      <c r="H14" s="369">
        <v>2000</v>
      </c>
      <c r="I14" s="372">
        <v>1</v>
      </c>
      <c r="J14" s="369">
        <v>25</v>
      </c>
      <c r="K14" s="177">
        <v>2500</v>
      </c>
      <c r="L14" s="177">
        <f t="shared" ref="L14:L20" si="2">K14*0.09</f>
        <v>225</v>
      </c>
      <c r="M14" s="145">
        <f t="shared" si="0"/>
        <v>2750</v>
      </c>
      <c r="N14" s="178"/>
    </row>
    <row r="15" spans="1:14">
      <c r="A15" s="178"/>
      <c r="B15" s="146"/>
      <c r="C15" s="146"/>
      <c r="D15" s="147"/>
      <c r="E15" s="147"/>
      <c r="F15" s="200"/>
      <c r="G15" s="200"/>
      <c r="H15" s="201"/>
      <c r="I15" s="178"/>
      <c r="J15" s="198"/>
      <c r="K15" s="177">
        <f t="shared" ref="K15:K20" si="3">H15*I15</f>
        <v>0</v>
      </c>
      <c r="L15" s="177">
        <f t="shared" si="2"/>
        <v>0</v>
      </c>
      <c r="M15" s="145">
        <f t="shared" si="0"/>
        <v>0</v>
      </c>
      <c r="N15" s="178"/>
    </row>
    <row r="16" spans="1:14">
      <c r="A16" s="178"/>
      <c r="B16" s="146"/>
      <c r="C16" s="146"/>
      <c r="D16" s="147"/>
      <c r="E16" s="147"/>
      <c r="F16" s="200"/>
      <c r="G16" s="200"/>
      <c r="H16" s="201"/>
      <c r="I16" s="178"/>
      <c r="J16" s="198"/>
      <c r="K16" s="177">
        <f t="shared" si="3"/>
        <v>0</v>
      </c>
      <c r="L16" s="177">
        <f t="shared" si="2"/>
        <v>0</v>
      </c>
      <c r="M16" s="145">
        <f t="shared" si="0"/>
        <v>0</v>
      </c>
      <c r="N16" s="178"/>
    </row>
    <row r="17" spans="1:14">
      <c r="A17" s="178"/>
      <c r="B17" s="146"/>
      <c r="C17" s="146"/>
      <c r="D17" s="147"/>
      <c r="E17" s="147"/>
      <c r="F17" s="200"/>
      <c r="G17" s="200"/>
      <c r="H17" s="201"/>
      <c r="I17" s="178"/>
      <c r="J17" s="198"/>
      <c r="K17" s="177">
        <f t="shared" si="3"/>
        <v>0</v>
      </c>
      <c r="L17" s="177">
        <f t="shared" si="2"/>
        <v>0</v>
      </c>
      <c r="M17" s="145">
        <f t="shared" si="0"/>
        <v>0</v>
      </c>
      <c r="N17" s="178"/>
    </row>
    <row r="18" spans="1:14">
      <c r="A18" s="178"/>
      <c r="B18" s="146"/>
      <c r="C18" s="146"/>
      <c r="D18" s="147"/>
      <c r="E18" s="147"/>
      <c r="F18" s="200"/>
      <c r="G18" s="200"/>
      <c r="H18" s="201"/>
      <c r="I18" s="178"/>
      <c r="J18" s="198"/>
      <c r="K18" s="177">
        <f t="shared" si="3"/>
        <v>0</v>
      </c>
      <c r="L18" s="177">
        <f t="shared" si="2"/>
        <v>0</v>
      </c>
      <c r="M18" s="145">
        <f t="shared" si="0"/>
        <v>0</v>
      </c>
      <c r="N18" s="178"/>
    </row>
    <row r="19" spans="1:14">
      <c r="A19" s="178"/>
      <c r="B19" s="146"/>
      <c r="C19" s="146"/>
      <c r="D19" s="147"/>
      <c r="E19" s="147"/>
      <c r="F19" s="200"/>
      <c r="G19" s="200"/>
      <c r="H19" s="201"/>
      <c r="I19" s="178"/>
      <c r="J19" s="198"/>
      <c r="K19" s="177">
        <f t="shared" si="3"/>
        <v>0</v>
      </c>
      <c r="L19" s="177">
        <f t="shared" si="2"/>
        <v>0</v>
      </c>
      <c r="M19" s="145">
        <f t="shared" si="0"/>
        <v>0</v>
      </c>
      <c r="N19" s="178"/>
    </row>
    <row r="20" spans="1:14">
      <c r="A20" s="178"/>
      <c r="B20" s="146"/>
      <c r="C20" s="146"/>
      <c r="D20" s="147"/>
      <c r="E20" s="147"/>
      <c r="F20" s="200"/>
      <c r="G20" s="200"/>
      <c r="H20" s="201"/>
      <c r="I20" s="178"/>
      <c r="J20" s="198"/>
      <c r="K20" s="177">
        <f t="shared" si="3"/>
        <v>0</v>
      </c>
      <c r="L20" s="177">
        <f t="shared" si="2"/>
        <v>0</v>
      </c>
      <c r="M20" s="145">
        <f t="shared" si="0"/>
        <v>0</v>
      </c>
      <c r="N20" s="178"/>
    </row>
    <row r="21" spans="1:14">
      <c r="A21" s="94"/>
      <c r="B21" s="94"/>
      <c r="C21" s="94"/>
      <c r="D21" s="94"/>
      <c r="E21" s="95"/>
      <c r="F21" s="94"/>
      <c r="G21" s="94"/>
      <c r="H21" s="96"/>
      <c r="I21" s="94"/>
      <c r="J21" s="94"/>
      <c r="K21" s="94"/>
      <c r="L21" s="94"/>
      <c r="M21" s="94"/>
      <c r="N21" s="94"/>
    </row>
    <row r="22" spans="1:14">
      <c r="A22" s="94"/>
      <c r="B22" s="94"/>
      <c r="C22" s="94"/>
      <c r="D22" s="94"/>
      <c r="E22" s="95"/>
      <c r="F22" s="94"/>
      <c r="G22" s="94"/>
      <c r="H22" s="96"/>
      <c r="I22" s="94"/>
      <c r="J22" s="94"/>
      <c r="K22" s="94"/>
      <c r="L22" s="94"/>
      <c r="M22" s="94"/>
      <c r="N22" s="94"/>
    </row>
    <row r="23" spans="1:14">
      <c r="A23" s="94"/>
      <c r="B23" s="94"/>
      <c r="C23" s="94"/>
      <c r="D23" s="94"/>
      <c r="E23" s="95"/>
      <c r="F23" s="94"/>
      <c r="G23" s="94"/>
      <c r="H23" s="96"/>
      <c r="I23" s="97" t="s">
        <v>196</v>
      </c>
      <c r="J23" s="97"/>
      <c r="K23" s="97"/>
      <c r="L23" s="97"/>
      <c r="M23" s="405">
        <f>SUM(M4:M20)</f>
        <v>310585.00549999997</v>
      </c>
      <c r="N23" s="97"/>
    </row>
    <row r="24" spans="1:14">
      <c r="A24" s="94"/>
      <c r="B24" s="94"/>
      <c r="C24" s="94"/>
      <c r="D24" s="94"/>
      <c r="E24" s="95"/>
      <c r="F24" s="94"/>
      <c r="G24" s="94"/>
      <c r="H24" s="96"/>
      <c r="I24" s="94"/>
      <c r="J24" s="94"/>
      <c r="K24" s="94" t="s">
        <v>593</v>
      </c>
      <c r="L24" s="94"/>
      <c r="M24" s="98">
        <f>SUM(M6:M9)</f>
        <v>109000</v>
      </c>
      <c r="N24" s="94"/>
    </row>
    <row r="25" spans="1:14">
      <c r="A25" s="55"/>
      <c r="B25" s="55"/>
      <c r="C25" s="55"/>
      <c r="D25" s="55"/>
      <c r="E25" s="6"/>
      <c r="F25" s="55"/>
      <c r="G25" s="55"/>
      <c r="I25" s="55"/>
      <c r="J25" s="55"/>
      <c r="K25" s="55"/>
      <c r="L25" s="55"/>
      <c r="M25" s="55"/>
      <c r="N25" s="55"/>
    </row>
    <row r="26" spans="1:14">
      <c r="A26" s="55"/>
      <c r="B26" s="55"/>
      <c r="C26" s="55"/>
      <c r="D26" s="55"/>
      <c r="E26" s="6"/>
      <c r="F26" s="55"/>
      <c r="G26" s="55"/>
      <c r="I26" s="55"/>
      <c r="J26" s="55"/>
      <c r="K26" s="55"/>
      <c r="L26" s="55"/>
      <c r="M26" s="55"/>
      <c r="N26" s="55"/>
    </row>
    <row r="27" spans="1:14">
      <c r="A27" s="55"/>
      <c r="B27" s="55"/>
      <c r="C27" s="55"/>
      <c r="D27" s="55"/>
      <c r="E27" s="6"/>
      <c r="F27" s="55"/>
      <c r="G27" s="55"/>
      <c r="I27" s="55"/>
      <c r="J27" s="55"/>
      <c r="K27" s="55"/>
      <c r="L27" s="55"/>
      <c r="M27" s="55"/>
      <c r="N27" s="55"/>
    </row>
    <row r="28" spans="1:14">
      <c r="A28" s="55"/>
      <c r="B28" s="55"/>
      <c r="C28" s="55"/>
      <c r="D28" s="55"/>
      <c r="E28" s="6"/>
      <c r="F28" s="55"/>
      <c r="G28" s="55"/>
      <c r="I28" s="55"/>
      <c r="J28" s="55"/>
      <c r="K28" s="55"/>
      <c r="L28" s="55"/>
      <c r="M28" s="55"/>
      <c r="N28" s="55"/>
    </row>
    <row r="29" spans="1:14">
      <c r="A29" s="55"/>
      <c r="B29" s="55"/>
      <c r="C29" s="55"/>
      <c r="D29" s="55"/>
      <c r="E29" s="6"/>
      <c r="F29" s="55"/>
      <c r="G29" s="55"/>
      <c r="I29" s="55"/>
      <c r="J29" s="55"/>
      <c r="K29" s="55"/>
      <c r="L29" s="55"/>
      <c r="M29" s="55"/>
      <c r="N29" s="55"/>
    </row>
    <row r="30" spans="1:14">
      <c r="A30" s="55"/>
      <c r="B30" s="55"/>
      <c r="C30" s="55"/>
      <c r="D30" s="55"/>
      <c r="E30" s="6"/>
      <c r="F30" s="55"/>
      <c r="G30" s="55"/>
      <c r="I30" s="55"/>
      <c r="J30" s="55"/>
      <c r="K30" s="55"/>
      <c r="L30" s="55"/>
      <c r="M30" s="55"/>
      <c r="N30" s="55"/>
    </row>
    <row r="31" spans="1:14">
      <c r="A31" s="55"/>
      <c r="B31" s="55"/>
      <c r="C31" s="55"/>
      <c r="D31" s="55"/>
      <c r="E31" s="6"/>
      <c r="F31" s="55"/>
      <c r="G31" s="55"/>
      <c r="I31" s="55"/>
      <c r="J31" s="55"/>
      <c r="K31" s="55"/>
      <c r="L31" s="55"/>
      <c r="M31" s="55"/>
      <c r="N31" s="55"/>
    </row>
    <row r="32" spans="1:14">
      <c r="A32" s="55"/>
      <c r="B32" s="55"/>
      <c r="C32" s="55"/>
      <c r="D32" s="55"/>
      <c r="E32" s="6"/>
      <c r="F32" s="55"/>
      <c r="G32" s="55"/>
      <c r="I32" s="55"/>
      <c r="J32" s="55"/>
      <c r="K32" s="55"/>
      <c r="L32" s="55"/>
      <c r="M32" s="55"/>
      <c r="N32" s="55"/>
    </row>
    <row r="33" spans="5:5">
      <c r="E33" s="6"/>
    </row>
    <row r="34" spans="5:5">
      <c r="E34" s="6"/>
    </row>
    <row r="35" spans="5:5">
      <c r="E35" s="6"/>
    </row>
    <row r="36" spans="5:5">
      <c r="E36" s="6"/>
    </row>
    <row r="37" spans="5:5">
      <c r="E37" s="6"/>
    </row>
    <row r="38" spans="5:5">
      <c r="E38" s="6"/>
    </row>
    <row r="39" spans="5:5">
      <c r="E39" s="6"/>
    </row>
    <row r="40" spans="5:5">
      <c r="E40" s="6"/>
    </row>
    <row r="41" spans="5:5">
      <c r="E41" s="6"/>
    </row>
    <row r="42" spans="5:5">
      <c r="E42" s="6"/>
    </row>
    <row r="43" spans="5:5">
      <c r="E43" s="6"/>
    </row>
    <row r="44" spans="5:5">
      <c r="E44" s="6"/>
    </row>
    <row r="45" spans="5:5">
      <c r="E45" s="6"/>
    </row>
    <row r="46" spans="5:5">
      <c r="E46" s="6"/>
    </row>
    <row r="47" spans="5:5">
      <c r="E47" s="6"/>
    </row>
    <row r="48" spans="5:5">
      <c r="E48" s="6"/>
    </row>
    <row r="49" spans="5:5">
      <c r="E49" s="6"/>
    </row>
    <row r="50" spans="5:5">
      <c r="E50" s="6"/>
    </row>
    <row r="51" spans="5:5">
      <c r="E51" s="6"/>
    </row>
    <row r="52" spans="5:5">
      <c r="E52" s="6"/>
    </row>
    <row r="53" spans="5:5">
      <c r="E53" s="6"/>
    </row>
    <row r="54" spans="5:5">
      <c r="E54" s="6"/>
    </row>
    <row r="55" spans="5:5">
      <c r="E55" s="6"/>
    </row>
    <row r="56" spans="5:5">
      <c r="E56" s="6"/>
    </row>
    <row r="57" spans="5:5">
      <c r="E57" s="6"/>
    </row>
    <row r="58" spans="5:5">
      <c r="E58" s="6"/>
    </row>
    <row r="59" spans="5:5">
      <c r="E59" s="6"/>
    </row>
    <row r="60" spans="5:5">
      <c r="E60" s="6"/>
    </row>
    <row r="61" spans="5:5">
      <c r="E61" s="6"/>
    </row>
    <row r="62" spans="5:5">
      <c r="E62" s="6"/>
    </row>
    <row r="63" spans="5:5">
      <c r="E63" s="6"/>
    </row>
    <row r="64" spans="5:5">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row r="75" spans="5:5">
      <c r="E75" s="6"/>
    </row>
    <row r="76" spans="5:5">
      <c r="E76" s="6"/>
    </row>
    <row r="77" spans="5:5">
      <c r="E77" s="6"/>
    </row>
    <row r="78" spans="5:5">
      <c r="E78" s="6"/>
    </row>
    <row r="79" spans="5:5">
      <c r="E79" s="6"/>
    </row>
    <row r="80" spans="5:5">
      <c r="E80" s="6"/>
    </row>
    <row r="81" spans="5:5">
      <c r="E81" s="6"/>
    </row>
  </sheetData>
  <autoFilter ref="A2:N2" xr:uid="{00000000-0009-0000-0000-000006000000}">
    <sortState ref="A3:N20">
      <sortCondition ref="B2"/>
    </sortState>
  </autoFilter>
  <mergeCells count="1">
    <mergeCell ref="A1:N1"/>
  </mergeCells>
  <dataValidations count="1">
    <dataValidation allowBlank="1" showInputMessage="1" showErrorMessage="1" promptTitle="Enter Justification" sqref="E3" xr:uid="{00000000-0002-0000-0600-000000000000}"/>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8"/>
  <sheetViews>
    <sheetView tabSelected="1" workbookViewId="0">
      <selection activeCell="B4" sqref="B4"/>
    </sheetView>
  </sheetViews>
  <sheetFormatPr baseColWidth="10" defaultColWidth="8.83203125" defaultRowHeight="15"/>
  <cols>
    <col min="1" max="1" width="3" customWidth="1"/>
    <col min="2" max="2" width="15.6640625" customWidth="1"/>
    <col min="3" max="3" width="21" bestFit="1" customWidth="1"/>
    <col min="4" max="4" width="20.1640625" bestFit="1" customWidth="1"/>
    <col min="5" max="5" width="15.1640625" customWidth="1"/>
    <col min="6" max="6" width="23.6640625" bestFit="1" customWidth="1"/>
    <col min="7" max="7" width="23.6640625" customWidth="1"/>
    <col min="8" max="8" width="20.5" bestFit="1" customWidth="1"/>
    <col min="9" max="9" width="18.33203125" bestFit="1" customWidth="1"/>
    <col min="10" max="10" width="0.1640625" customWidth="1"/>
  </cols>
  <sheetData>
    <row r="1" spans="2:10" ht="29">
      <c r="B1" s="469" t="s">
        <v>594</v>
      </c>
      <c r="C1" s="469"/>
      <c r="D1" s="469"/>
      <c r="E1" s="469"/>
      <c r="F1" s="469"/>
      <c r="G1" s="469"/>
      <c r="H1" s="469"/>
      <c r="I1" s="469"/>
      <c r="J1" s="469"/>
    </row>
    <row r="2" spans="2:10" ht="29">
      <c r="B2" s="469" t="s">
        <v>595</v>
      </c>
      <c r="C2" s="469"/>
      <c r="D2" s="469"/>
      <c r="E2" s="469"/>
      <c r="F2" s="469"/>
      <c r="G2" s="469"/>
      <c r="H2" s="469"/>
      <c r="I2" s="469"/>
      <c r="J2" s="469"/>
    </row>
    <row r="3" spans="2:10" ht="16">
      <c r="B3" s="470" t="s">
        <v>596</v>
      </c>
      <c r="C3" s="470"/>
      <c r="D3" s="470"/>
      <c r="E3" s="470"/>
      <c r="F3" s="470"/>
      <c r="G3" s="470"/>
      <c r="H3" s="470"/>
      <c r="I3" s="470"/>
      <c r="J3" s="470"/>
    </row>
    <row r="4" spans="2:10" ht="15.75" customHeight="1">
      <c r="B4" s="456" t="s">
        <v>597</v>
      </c>
      <c r="C4" s="25"/>
      <c r="D4" s="25"/>
      <c r="E4" s="25"/>
      <c r="F4" s="468"/>
      <c r="G4" s="468"/>
      <c r="H4" s="468"/>
      <c r="I4" s="468"/>
      <c r="J4" s="468"/>
    </row>
    <row r="5" spans="2:10" ht="16">
      <c r="B5" s="25"/>
      <c r="C5" s="25"/>
      <c r="D5" s="25"/>
      <c r="E5" s="25"/>
      <c r="F5" s="25"/>
      <c r="G5" s="25"/>
      <c r="H5" s="25" t="s">
        <v>598</v>
      </c>
      <c r="I5" s="25" t="s">
        <v>599</v>
      </c>
      <c r="J5" s="25"/>
    </row>
    <row r="6" spans="2:10" ht="17" thickBot="1">
      <c r="B6" s="26"/>
      <c r="C6" s="26"/>
      <c r="D6" s="26"/>
      <c r="E6" s="26"/>
      <c r="F6" s="55"/>
      <c r="G6" s="55"/>
      <c r="H6" s="55"/>
      <c r="I6" s="26"/>
      <c r="J6" s="26"/>
    </row>
    <row r="7" spans="2:10" ht="16">
      <c r="B7" s="34" t="s">
        <v>600</v>
      </c>
      <c r="C7" s="35" t="s">
        <v>601</v>
      </c>
      <c r="D7" s="35" t="s">
        <v>602</v>
      </c>
      <c r="E7" s="35"/>
      <c r="F7" s="471" t="s">
        <v>603</v>
      </c>
      <c r="G7" s="472"/>
      <c r="H7" s="472"/>
      <c r="I7" s="473"/>
      <c r="J7" s="55"/>
    </row>
    <row r="8" spans="2:10" ht="17" thickBot="1">
      <c r="B8" s="36"/>
      <c r="C8" s="37" t="s">
        <v>508</v>
      </c>
      <c r="D8" s="38"/>
      <c r="E8" s="38"/>
      <c r="F8" s="427" t="s">
        <v>604</v>
      </c>
      <c r="G8" s="426" t="s">
        <v>605</v>
      </c>
      <c r="H8" s="413" t="s">
        <v>606</v>
      </c>
      <c r="I8" s="414" t="s">
        <v>607</v>
      </c>
      <c r="J8" s="55"/>
    </row>
    <row r="9" spans="2:10" ht="16">
      <c r="B9" s="27" t="s">
        <v>608</v>
      </c>
      <c r="C9" s="29">
        <f>BCAT!M78</f>
        <v>28293356.471299998</v>
      </c>
      <c r="D9" s="29">
        <f>BCAT!M79</f>
        <v>960362.71349999995</v>
      </c>
      <c r="E9" s="45"/>
      <c r="F9" s="421">
        <v>650000</v>
      </c>
      <c r="G9" s="417">
        <v>126188</v>
      </c>
      <c r="H9" s="407">
        <v>142000</v>
      </c>
      <c r="I9" s="410">
        <f>G9+H9</f>
        <v>268188</v>
      </c>
      <c r="J9" s="46"/>
    </row>
    <row r="10" spans="2:10" ht="16">
      <c r="B10" s="27" t="s">
        <v>609</v>
      </c>
      <c r="C10" s="30">
        <f>BHES!M92</f>
        <v>1018869.9436</v>
      </c>
      <c r="D10" s="30">
        <f>BHES!M93</f>
        <v>790110.14359999995</v>
      </c>
      <c r="E10" s="45"/>
      <c r="F10" s="421">
        <v>348000</v>
      </c>
      <c r="G10" s="417">
        <v>118000</v>
      </c>
      <c r="H10" s="407">
        <v>132000</v>
      </c>
      <c r="I10" s="410">
        <f t="shared" ref="I10:I15" si="0">G10+H10</f>
        <v>250000</v>
      </c>
      <c r="J10" s="46"/>
    </row>
    <row r="11" spans="2:10" ht="16">
      <c r="B11" s="27" t="s">
        <v>610</v>
      </c>
      <c r="C11" s="30">
        <f>'CA '!M46</f>
        <v>268526.75349999999</v>
      </c>
      <c r="D11" s="30">
        <f>'CA '!M47</f>
        <v>83475.112099999998</v>
      </c>
      <c r="E11" s="45"/>
      <c r="F11" s="422"/>
      <c r="G11" s="417">
        <v>42000</v>
      </c>
      <c r="H11" s="408">
        <v>42000</v>
      </c>
      <c r="I11" s="410">
        <f t="shared" si="0"/>
        <v>84000</v>
      </c>
      <c r="J11" s="46"/>
    </row>
    <row r="12" spans="2:10" ht="16">
      <c r="B12" s="27" t="s">
        <v>611</v>
      </c>
      <c r="C12" s="30">
        <f>'LA Jour'!M12</f>
        <v>32521.7</v>
      </c>
      <c r="D12" s="30">
        <f>'LA Jour'!M13</f>
        <v>14000</v>
      </c>
      <c r="E12" s="45"/>
      <c r="F12" s="422"/>
      <c r="G12" s="418"/>
      <c r="H12" s="408">
        <v>14000</v>
      </c>
      <c r="I12" s="410">
        <f t="shared" si="0"/>
        <v>14000</v>
      </c>
      <c r="J12" s="46"/>
    </row>
    <row r="13" spans="2:10" ht="16">
      <c r="B13" s="27" t="s">
        <v>612</v>
      </c>
      <c r="C13" s="30">
        <f>'SSH '!M29</f>
        <v>172022.00999999998</v>
      </c>
      <c r="D13" s="30">
        <f>'SSH '!M30</f>
        <v>145690.56</v>
      </c>
      <c r="E13" s="45"/>
      <c r="F13" s="422"/>
      <c r="G13" s="417">
        <v>30000</v>
      </c>
      <c r="H13" s="408">
        <v>30000</v>
      </c>
      <c r="I13" s="410">
        <f t="shared" si="0"/>
        <v>60000</v>
      </c>
      <c r="J13" s="46"/>
    </row>
    <row r="14" spans="2:10" ht="16">
      <c r="B14" s="27" t="s">
        <v>561</v>
      </c>
      <c r="C14" s="30">
        <f>CTE!M23</f>
        <v>310585.00549999997</v>
      </c>
      <c r="D14" s="30">
        <f>CTE!M24</f>
        <v>109000</v>
      </c>
      <c r="E14" s="45"/>
      <c r="F14" s="421">
        <v>775000</v>
      </c>
      <c r="G14" s="417">
        <v>109000</v>
      </c>
      <c r="H14" s="428"/>
      <c r="I14" s="410">
        <f t="shared" si="0"/>
        <v>109000</v>
      </c>
      <c r="J14" s="46"/>
    </row>
    <row r="15" spans="2:10" ht="16">
      <c r="B15" s="27" t="s">
        <v>613</v>
      </c>
      <c r="C15" s="28"/>
      <c r="D15" s="28"/>
      <c r="E15" s="28"/>
      <c r="F15" s="423"/>
      <c r="G15" s="419"/>
      <c r="H15" s="409">
        <v>40000</v>
      </c>
      <c r="I15" s="410">
        <f t="shared" si="0"/>
        <v>40000</v>
      </c>
      <c r="J15" s="55"/>
    </row>
    <row r="16" spans="2:10" s="55" customFormat="1" ht="16">
      <c r="B16" s="411"/>
      <c r="C16" s="412"/>
      <c r="D16" s="412"/>
      <c r="E16" s="412"/>
      <c r="F16" s="424"/>
      <c r="G16" s="420"/>
      <c r="H16" s="407"/>
      <c r="I16" s="425"/>
    </row>
    <row r="17" spans="2:10" ht="17" thickBot="1">
      <c r="B17" s="31" t="s">
        <v>614</v>
      </c>
      <c r="C17" s="32">
        <f>SUM(C9:C14)</f>
        <v>30095881.883899998</v>
      </c>
      <c r="D17" s="32">
        <f>SUM(D9:D14)</f>
        <v>2102638.5291999998</v>
      </c>
      <c r="E17" s="32"/>
      <c r="F17" s="33">
        <f>SUM(F9:F14)</f>
        <v>1773000</v>
      </c>
      <c r="G17" s="406">
        <f>SUM(G9:G14)</f>
        <v>425188</v>
      </c>
      <c r="H17" s="415">
        <f>SUM(H9:H15)</f>
        <v>400000</v>
      </c>
      <c r="I17" s="416"/>
      <c r="J17" s="55"/>
    </row>
    <row r="18" spans="2:10" ht="16">
      <c r="B18" s="26"/>
      <c r="C18" s="26"/>
      <c r="D18" s="26"/>
      <c r="E18" s="26"/>
      <c r="F18" s="26"/>
      <c r="G18" s="26"/>
      <c r="H18" s="55"/>
      <c r="I18" s="26"/>
      <c r="J18" s="26"/>
    </row>
    <row r="19" spans="2:10" ht="16">
      <c r="B19" s="26"/>
      <c r="C19" s="40" t="s">
        <v>615</v>
      </c>
      <c r="D19" s="40"/>
      <c r="E19" s="42">
        <v>350000</v>
      </c>
      <c r="F19" s="42"/>
      <c r="G19" s="40"/>
      <c r="H19" s="55"/>
      <c r="I19" s="26"/>
      <c r="J19" s="26"/>
    </row>
    <row r="20" spans="2:10">
      <c r="B20" s="55"/>
      <c r="C20" s="24" t="s">
        <v>616</v>
      </c>
      <c r="D20" s="24"/>
      <c r="E20" s="41">
        <v>1925188</v>
      </c>
      <c r="F20" s="41" t="s">
        <v>617</v>
      </c>
      <c r="G20" s="24"/>
      <c r="H20" s="55"/>
      <c r="I20" s="55"/>
      <c r="J20" s="55"/>
    </row>
    <row r="22" spans="2:10">
      <c r="B22" s="55"/>
      <c r="C22" s="43" t="s">
        <v>618</v>
      </c>
      <c r="D22" s="43"/>
      <c r="E22" s="44">
        <f>E19+E20</f>
        <v>2275188</v>
      </c>
      <c r="F22" s="55"/>
      <c r="G22" s="23"/>
      <c r="H22" s="23"/>
      <c r="I22" s="55"/>
      <c r="J22" s="55"/>
    </row>
    <row r="23" spans="2:10">
      <c r="B23" s="55"/>
      <c r="C23" s="55"/>
      <c r="D23" s="55"/>
      <c r="E23" s="55"/>
      <c r="F23" s="55"/>
      <c r="G23" s="55"/>
      <c r="H23" s="23"/>
      <c r="I23" s="55"/>
      <c r="J23" s="55"/>
    </row>
    <row r="24" spans="2:10">
      <c r="B24" s="55"/>
      <c r="C24" s="55" t="s">
        <v>619</v>
      </c>
      <c r="D24" s="55"/>
      <c r="E24" s="55"/>
      <c r="F24" s="23">
        <v>1200000</v>
      </c>
      <c r="G24" s="55"/>
      <c r="H24" s="55"/>
      <c r="I24" s="55"/>
      <c r="J24" s="55"/>
    </row>
    <row r="25" spans="2:10">
      <c r="B25" s="55"/>
      <c r="C25" s="55" t="s">
        <v>620</v>
      </c>
      <c r="D25" s="55"/>
      <c r="E25" s="55"/>
      <c r="F25" s="23">
        <v>650000</v>
      </c>
      <c r="G25" s="55"/>
      <c r="H25" s="55"/>
      <c r="I25" s="55"/>
      <c r="J25" s="55"/>
    </row>
    <row r="26" spans="2:10">
      <c r="B26" s="55"/>
      <c r="C26" s="55" t="s">
        <v>621</v>
      </c>
      <c r="D26" s="55"/>
      <c r="E26" s="55"/>
      <c r="F26" s="429">
        <v>50000</v>
      </c>
      <c r="G26" s="55"/>
      <c r="H26" s="55"/>
      <c r="I26" s="55"/>
      <c r="J26" s="55"/>
    </row>
    <row r="27" spans="2:10">
      <c r="B27" s="55"/>
      <c r="C27" s="449" t="s">
        <v>622</v>
      </c>
      <c r="D27" s="450"/>
      <c r="E27" s="451"/>
      <c r="F27" s="450"/>
      <c r="G27" s="455">
        <f>E22-F24-F25</f>
        <v>425188</v>
      </c>
      <c r="H27" s="452"/>
      <c r="I27" s="55"/>
      <c r="J27" s="55"/>
    </row>
    <row r="28" spans="2:10">
      <c r="B28" s="55"/>
      <c r="C28" s="453" t="s">
        <v>623</v>
      </c>
      <c r="D28" s="453"/>
      <c r="E28" s="454"/>
      <c r="F28" s="450"/>
      <c r="G28" s="450"/>
      <c r="H28" s="454">
        <v>400000</v>
      </c>
      <c r="I28" s="55"/>
      <c r="J28" s="55"/>
    </row>
  </sheetData>
  <sheetProtection password="C9D3" sheet="1" objects="1" scenarios="1"/>
  <mergeCells count="5">
    <mergeCell ref="F4:J4"/>
    <mergeCell ref="B1:J1"/>
    <mergeCell ref="B2:J2"/>
    <mergeCell ref="B3:J3"/>
    <mergeCell ref="F7:I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BCAT</vt:lpstr>
      <vt:lpstr>DMT Lab Workspace Detail</vt:lpstr>
      <vt:lpstr>BHES</vt:lpstr>
      <vt:lpstr>CA </vt:lpstr>
      <vt:lpstr>LA Jour</vt:lpstr>
      <vt:lpstr>SSH </vt:lpstr>
      <vt:lpstr>CTE</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dc:creator>
  <cp:keywords/>
  <dc:description/>
  <cp:lastModifiedBy>Microsoft Office User</cp:lastModifiedBy>
  <cp:revision/>
  <dcterms:created xsi:type="dcterms:W3CDTF">2021-01-09T18:06:24Z</dcterms:created>
  <dcterms:modified xsi:type="dcterms:W3CDTF">2021-05-14T00:44:35Z</dcterms:modified>
  <cp:category/>
  <cp:contentStatus/>
</cp:coreProperties>
</file>